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9040" windowHeight="16440" activeTab="1"/>
  </bookViews>
  <sheets>
    <sheet name="From Customer" sheetId="3" r:id="rId1"/>
    <sheet name="DEF - Testing Map" sheetId="1" r:id="rId2"/>
    <sheet name="DATA - Testing Map" sheetId="2" r:id="rId3"/>
  </sheets>
  <definedNames>
    <definedName name="_xlnm._FilterDatabase" localSheetId="2" hidden="1">'DATA - Testing Map'!$B$2:$Q$2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2" l="1"/>
  <c r="S4" i="2"/>
  <c r="S5" i="2"/>
  <c r="S6" i="2"/>
  <c r="S7" i="2"/>
  <c r="S8" i="2"/>
  <c r="S9" i="2"/>
  <c r="S3" i="2"/>
  <c r="O4" i="2"/>
  <c r="O5" i="2"/>
  <c r="O6" i="2"/>
  <c r="O7" i="2"/>
  <c r="O8" i="2"/>
  <c r="O9" i="2"/>
  <c r="O10" i="2"/>
  <c r="O11" i="2"/>
  <c r="O12" i="2"/>
  <c r="O13" i="2"/>
  <c r="O14" i="2"/>
  <c r="O3" i="2"/>
  <c r="I4" i="2"/>
  <c r="K4" i="2"/>
  <c r="K5" i="2"/>
  <c r="K6" i="2"/>
  <c r="I7" i="2"/>
  <c r="K7" i="2"/>
  <c r="I8" i="2"/>
  <c r="K8" i="2"/>
  <c r="K9" i="2"/>
  <c r="I10" i="2"/>
  <c r="K10" i="2"/>
  <c r="K11" i="2"/>
  <c r="K12" i="2"/>
  <c r="I13" i="2"/>
  <c r="K13" i="2"/>
  <c r="I14" i="2"/>
  <c r="K14" i="2"/>
  <c r="J4" i="2"/>
  <c r="J5" i="2"/>
  <c r="J6" i="2"/>
  <c r="J7" i="2"/>
  <c r="J8" i="2"/>
  <c r="J9" i="2"/>
  <c r="J10" i="2"/>
  <c r="J11" i="2"/>
  <c r="J12" i="2"/>
  <c r="J13" i="2"/>
  <c r="J14" i="2"/>
  <c r="I5" i="2"/>
  <c r="I6" i="2"/>
  <c r="I9" i="2"/>
  <c r="I11" i="2"/>
  <c r="I12" i="2"/>
  <c r="R9" i="2"/>
  <c r="Q9" i="2"/>
  <c r="H9" i="2"/>
  <c r="D9" i="2"/>
  <c r="E9" i="2"/>
  <c r="R4" i="2"/>
  <c r="R5" i="2"/>
  <c r="R6" i="2"/>
  <c r="R7" i="2"/>
  <c r="R8" i="2"/>
  <c r="R10" i="2"/>
  <c r="R11" i="2"/>
  <c r="R12" i="2"/>
  <c r="R13" i="2"/>
  <c r="R14" i="2"/>
  <c r="Q3" i="2"/>
  <c r="R3" i="2"/>
  <c r="H3" i="2"/>
  <c r="I3" i="2"/>
  <c r="K3" i="2"/>
  <c r="J3" i="2"/>
  <c r="C4" i="2"/>
  <c r="C5" i="2"/>
  <c r="C6" i="2"/>
  <c r="C7" i="2"/>
  <c r="C8" i="2"/>
  <c r="C10" i="2"/>
  <c r="C11" i="2"/>
  <c r="C12" i="2"/>
  <c r="C13" i="2"/>
  <c r="C14" i="2"/>
  <c r="C3" i="2"/>
  <c r="D3" i="2"/>
  <c r="D4" i="2"/>
  <c r="E4" i="2"/>
  <c r="D5" i="2"/>
  <c r="E5" i="2"/>
  <c r="D6" i="2"/>
  <c r="E6" i="2"/>
  <c r="D7" i="2"/>
  <c r="E7" i="2"/>
  <c r="D8" i="2"/>
  <c r="E8" i="2"/>
  <c r="D10" i="2"/>
  <c r="E11" i="2"/>
  <c r="S11" i="2"/>
  <c r="E10" i="2"/>
  <c r="S10" i="2"/>
  <c r="D11" i="2"/>
  <c r="D12" i="2"/>
  <c r="E12" i="2"/>
  <c r="S12" i="2"/>
  <c r="D13" i="2"/>
  <c r="D14" i="2"/>
  <c r="E14" i="2"/>
  <c r="S14" i="2"/>
  <c r="E3" i="2"/>
  <c r="H4" i="2"/>
  <c r="H5" i="2"/>
  <c r="H6" i="2"/>
  <c r="H7" i="2"/>
  <c r="H8" i="2"/>
  <c r="H10" i="2"/>
  <c r="H11" i="2"/>
  <c r="H12" i="2"/>
  <c r="H13" i="2"/>
  <c r="H14" i="2"/>
  <c r="Q4" i="2"/>
  <c r="Q5" i="2"/>
  <c r="Q6" i="2"/>
  <c r="Q7" i="2"/>
  <c r="Q8" i="2"/>
  <c r="Q10" i="2"/>
  <c r="Q11" i="2"/>
  <c r="Q12" i="2"/>
  <c r="Q13" i="2"/>
  <c r="Q14" i="2"/>
  <c r="E13" i="2"/>
  <c r="S13" i="2"/>
</calcChain>
</file>

<file path=xl/sharedStrings.xml><?xml version="1.0" encoding="utf-8"?>
<sst xmlns="http://schemas.openxmlformats.org/spreadsheetml/2006/main" count="196" uniqueCount="106">
  <si>
    <t>Control ID</t>
  </si>
  <si>
    <t>Test of Control ID</t>
  </si>
  <si>
    <t>Audit Program</t>
  </si>
  <si>
    <t>SOX 2017</t>
  </si>
  <si>
    <t>Property</t>
  </si>
  <si>
    <t>Column</t>
  </si>
  <si>
    <t>Type</t>
  </si>
  <si>
    <t>Hidden</t>
  </si>
  <si>
    <t>For Human
Reference Only</t>
  </si>
  <si>
    <t>Relationship Definitions</t>
  </si>
  <si>
    <t>Source</t>
  </si>
  <si>
    <t>Source
Column</t>
  </si>
  <si>
    <t>Edge</t>
  </si>
  <si>
    <t>Target</t>
  </si>
  <si>
    <t>Target
Column</t>
  </si>
  <si>
    <t>Relationship
Type</t>
  </si>
  <si>
    <t>Yes</t>
  </si>
  <si>
    <t>@unique</t>
  </si>
  <si>
    <t>E</t>
  </si>
  <si>
    <t>name</t>
  </si>
  <si>
    <t>Short Text</t>
  </si>
  <si>
    <t>F</t>
  </si>
  <si>
    <t>id</t>
  </si>
  <si>
    <t>Test_of_Control</t>
  </si>
  <si>
    <t>G</t>
  </si>
  <si>
    <t>Single</t>
  </si>
  <si>
    <t>Q</t>
  </si>
  <si>
    <t>K</t>
  </si>
  <si>
    <t>Perform test step 2</t>
  </si>
  <si>
    <t>Perform test step 1</t>
  </si>
  <si>
    <t>Testable?</t>
  </si>
  <si>
    <t>yes</t>
  </si>
  <si>
    <t>no</t>
  </si>
  <si>
    <t>Test Step Name</t>
  </si>
  <si>
    <t>Test Step Order</t>
  </si>
  <si>
    <t>Attribute Order</t>
  </si>
  <si>
    <t>Attribute</t>
  </si>
  <si>
    <t>Attribute Name</t>
  </si>
  <si>
    <t>Cat</t>
  </si>
  <si>
    <t>Dog</t>
  </si>
  <si>
    <t>Goat</t>
  </si>
  <si>
    <t>Turtle</t>
  </si>
  <si>
    <t>Pig</t>
  </si>
  <si>
    <t>Bird</t>
  </si>
  <si>
    <t>Attribute 1</t>
  </si>
  <si>
    <t>Attribute 2</t>
  </si>
  <si>
    <t>Attribute 3</t>
  </si>
  <si>
    <t>Attribute 4</t>
  </si>
  <si>
    <t>Perform test step 3</t>
  </si>
  <si>
    <t>Attribute 5</t>
  </si>
  <si>
    <t>Frog</t>
  </si>
  <si>
    <t>Cow</t>
  </si>
  <si>
    <t>Horse</t>
  </si>
  <si>
    <t>Chicken</t>
  </si>
  <si>
    <t>Entry</t>
  </si>
  <si>
    <t>Calculated</t>
  </si>
  <si>
    <t>O</t>
  </si>
  <si>
    <t>Test_Step</t>
  </si>
  <si>
    <t>label</t>
  </si>
  <si>
    <t>order</t>
  </si>
  <si>
    <t>description</t>
  </si>
  <si>
    <t>Integer</t>
  </si>
  <si>
    <t>Long Text</t>
  </si>
  <si>
    <t>test</t>
  </si>
  <si>
    <t>Test Bit</t>
  </si>
  <si>
    <t>attribute_test_step</t>
  </si>
  <si>
    <t>test_step_test_of_control</t>
  </si>
  <si>
    <t>bit</t>
  </si>
  <si>
    <t>C.AP.01</t>
  </si>
  <si>
    <t>C.AP.02</t>
  </si>
  <si>
    <t>Test Step Description</t>
  </si>
  <si>
    <t>Testable Attr #</t>
  </si>
  <si>
    <t>Testable Hash</t>
  </si>
  <si>
    <t>Test Step Hash</t>
  </si>
  <si>
    <t>Test Step Order Helper</t>
  </si>
  <si>
    <t>Attribute Description</t>
  </si>
  <si>
    <t>Attribute Label</t>
  </si>
  <si>
    <t>J</t>
  </si>
  <si>
    <t>L</t>
  </si>
  <si>
    <t>M</t>
  </si>
  <si>
    <t>F,Q</t>
  </si>
  <si>
    <t>Testable (yes/no)?</t>
  </si>
  <si>
    <t>C.AP.03</t>
  </si>
  <si>
    <t>Test Step 1</t>
  </si>
  <si>
    <t>Test Step 1 Description</t>
  </si>
  <si>
    <t>Valid Signature</t>
  </si>
  <si>
    <t>Ensure contract has proper signatures</t>
  </si>
  <si>
    <t>Attribute Name (Will be column header for non-testable attributes)</t>
  </si>
  <si>
    <t>_testOfControlId</t>
  </si>
  <si>
    <t>Test of Control ID for Attribute</t>
  </si>
  <si>
    <t>R</t>
  </si>
  <si>
    <t>S</t>
  </si>
  <si>
    <t>K,R,S</t>
  </si>
  <si>
    <t>Test Step Hash for Attribute</t>
  </si>
  <si>
    <t>_testStepHash</t>
  </si>
  <si>
    <t>Attribute 1 - Turtle, step 2</t>
  </si>
  <si>
    <t>Attribute 1 - Turtle, step 1</t>
  </si>
  <si>
    <t>Account Name</t>
  </si>
  <si>
    <t>GRC Team 5</t>
  </si>
  <si>
    <t>Account ID</t>
  </si>
  <si>
    <t>QWNjb3VudB80NzYyMzA2NzY3NDg2OTc2</t>
  </si>
  <si>
    <t>Version</t>
  </si>
  <si>
    <t>Data Type Definitions</t>
  </si>
  <si>
    <t>Import Validation Behavior (blank or default does insert or update)</t>
  </si>
  <si>
    <t>read</t>
  </si>
  <si>
    <t>Template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</si>
</sst>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theme="0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6FA8D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9900"/>
        <bgColor rgb="FFFFCC00"/>
      </patternFill>
    </fill>
    <fill>
      <patternFill patternType="solid">
        <fgColor rgb="FFC6EFCE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B7B7B7"/>
        <bgColor rgb="FF969696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5" borderId="0" xfId="0" applyFill="1"/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0" fillId="8" borderId="1" xfId="0" applyFill="1" applyBorder="1"/>
    <xf numFmtId="0" fontId="0" fillId="0" borderId="0" xfId="0" applyFill="1"/>
    <xf numFmtId="0" fontId="0" fillId="0" borderId="1" xfId="0" applyFill="1" applyBorder="1"/>
    <xf numFmtId="0" fontId="0" fillId="10" borderId="1" xfId="0" applyFill="1" applyBorder="1"/>
    <xf numFmtId="0" fontId="0" fillId="9" borderId="0" xfId="0" applyFill="1"/>
    <xf numFmtId="0" fontId="0" fillId="10" borderId="0" xfId="0" applyFill="1"/>
    <xf numFmtId="0" fontId="0" fillId="0" borderId="0" xfId="0" applyFont="1"/>
    <xf numFmtId="0" fontId="2" fillId="11" borderId="0" xfId="0" applyFont="1" applyFill="1"/>
    <xf numFmtId="0" fontId="2" fillId="0" borderId="0" xfId="0" applyFont="1"/>
    <xf numFmtId="0" fontId="2" fillId="11" borderId="1" xfId="0" applyFont="1" applyFill="1" applyBorder="1"/>
    <xf numFmtId="0" fontId="2" fillId="12" borderId="0" xfId="0" applyFont="1" applyFill="1"/>
    <xf numFmtId="0" fontId="2" fillId="11" borderId="1" xfId="0" applyFont="1" applyFill="1" applyBorder="1" applyAlignment="1">
      <alignment wrapText="1"/>
    </xf>
    <xf numFmtId="0" fontId="2" fillId="12" borderId="1" xfId="0" applyFont="1" applyFill="1" applyBorder="1"/>
    <xf numFmtId="0" fontId="0" fillId="13" borderId="0" xfId="0" applyFont="1" applyFill="1"/>
    <xf numFmtId="49" fontId="5" fillId="14" borderId="0" xfId="0" applyNumberFormat="1" applyFont="1" applyFill="1"/>
    <xf numFmtId="0" fontId="0" fillId="15" borderId="0" xfId="0" applyFill="1"/>
    <xf numFmtId="0" fontId="6" fillId="16" borderId="0" xfId="0" applyFont="1" applyFill="1" applyBorder="1" applyAlignment="1">
      <alignment horizontal="center"/>
    </xf>
    <xf numFmtId="0" fontId="6" fillId="16" borderId="0" xfId="0" applyFont="1" applyFill="1" applyBorder="1" applyAlignment="1">
      <alignment horizontal="center" wrapText="1"/>
    </xf>
    <xf numFmtId="0" fontId="6" fillId="13" borderId="2" xfId="0" applyFont="1" applyFill="1" applyBorder="1" applyAlignment="1">
      <alignment horizontal="center" wrapText="1"/>
    </xf>
    <xf numFmtId="0" fontId="7" fillId="17" borderId="0" xfId="0" applyFont="1" applyFill="1"/>
    <xf numFmtId="0" fontId="7" fillId="17" borderId="1" xfId="0" applyFont="1" applyFill="1" applyBorder="1"/>
    <xf numFmtId="0" fontId="1" fillId="2" borderId="0" xfId="0" applyFont="1" applyFill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N9" sqref="N9"/>
    </sheetView>
  </sheetViews>
  <sheetFormatPr defaultColWidth="11.42578125" defaultRowHeight="15" x14ac:dyDescent="0.25"/>
  <cols>
    <col min="1" max="1" width="17.42578125" customWidth="1"/>
    <col min="2" max="2" width="16.7109375" customWidth="1"/>
    <col min="3" max="5" width="2.42578125" style="28" customWidth="1"/>
    <col min="6" max="6" width="15" customWidth="1"/>
    <col min="7" max="7" width="46.140625" customWidth="1"/>
    <col min="8" max="11" width="3.28515625" style="28" customWidth="1"/>
    <col min="12" max="12" width="14.42578125" customWidth="1"/>
    <col min="13" max="13" width="53.85546875" customWidth="1"/>
    <col min="14" max="14" width="32.42578125" customWidth="1"/>
  </cols>
  <sheetData>
    <row r="1" spans="1:14" x14ac:dyDescent="0.25">
      <c r="A1" s="16" t="s">
        <v>54</v>
      </c>
      <c r="B1" s="16"/>
      <c r="F1" s="17"/>
      <c r="G1" s="17"/>
      <c r="L1" s="17"/>
      <c r="M1" s="17"/>
      <c r="N1" s="17"/>
    </row>
    <row r="2" spans="1:14" ht="90" x14ac:dyDescent="0.25">
      <c r="A2" s="16" t="s">
        <v>2</v>
      </c>
      <c r="B2" s="18" t="s">
        <v>0</v>
      </c>
      <c r="C2" s="29"/>
      <c r="D2" s="29"/>
      <c r="E2" s="29"/>
      <c r="F2" s="18" t="s">
        <v>33</v>
      </c>
      <c r="G2" s="18" t="s">
        <v>70</v>
      </c>
      <c r="H2" s="29"/>
      <c r="I2" s="29"/>
      <c r="J2" s="29"/>
      <c r="K2" s="29"/>
      <c r="L2" s="20" t="s">
        <v>87</v>
      </c>
      <c r="M2" s="18" t="s">
        <v>75</v>
      </c>
      <c r="N2" s="18" t="s">
        <v>81</v>
      </c>
    </row>
    <row r="3" spans="1:14" x14ac:dyDescent="0.25">
      <c r="A3" t="s">
        <v>3</v>
      </c>
      <c r="B3" t="s">
        <v>82</v>
      </c>
      <c r="F3" t="s">
        <v>83</v>
      </c>
      <c r="G3" t="s">
        <v>84</v>
      </c>
      <c r="L3" t="s">
        <v>85</v>
      </c>
      <c r="M3" t="s">
        <v>86</v>
      </c>
      <c r="N3" t="s">
        <v>31</v>
      </c>
    </row>
  </sheetData>
  <dataValidations count="1">
    <dataValidation type="list" allowBlank="1" showInputMessage="1" showErrorMessage="1" sqref="N1:N1048576">
      <formula1>"yes,no"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B1" workbookViewId="0">
      <selection activeCell="N22" sqref="N22"/>
    </sheetView>
  </sheetViews>
  <sheetFormatPr defaultColWidth="8.85546875" defaultRowHeight="15" x14ac:dyDescent="0.25"/>
  <cols>
    <col min="1" max="1" width="26.85546875" customWidth="1"/>
    <col min="2" max="4" width="10.85546875" style="6" customWidth="1"/>
    <col min="5" max="6" width="16.85546875" customWidth="1"/>
    <col min="7" max="7" width="2.85546875" style="5" customWidth="1"/>
    <col min="8" max="8" width="16.42578125" style="6" bestFit="1" customWidth="1"/>
    <col min="9" max="9" width="7.85546875" style="6" bestFit="1" customWidth="1"/>
    <col min="10" max="10" width="39.28515625" style="6" bestFit="1" customWidth="1"/>
    <col min="11" max="11" width="22.140625" style="6" bestFit="1" customWidth="1"/>
    <col min="12" max="12" width="7.85546875" style="6" bestFit="1" customWidth="1"/>
    <col min="13" max="13" width="12.140625" style="6" bestFit="1" customWidth="1"/>
    <col min="14" max="14" width="20.7109375" customWidth="1"/>
  </cols>
  <sheetData>
    <row r="1" spans="1:14" ht="15.75" x14ac:dyDescent="0.25">
      <c r="A1" s="22" t="s">
        <v>97</v>
      </c>
      <c r="B1" s="23" t="s">
        <v>98</v>
      </c>
      <c r="C1"/>
      <c r="D1"/>
      <c r="G1" s="24"/>
      <c r="H1"/>
      <c r="I1"/>
      <c r="J1"/>
      <c r="K1"/>
      <c r="L1"/>
      <c r="M1"/>
    </row>
    <row r="2" spans="1:14" ht="15.75" x14ac:dyDescent="0.25">
      <c r="A2" s="22" t="s">
        <v>99</v>
      </c>
      <c r="B2" s="23" t="s">
        <v>100</v>
      </c>
      <c r="C2"/>
      <c r="D2"/>
      <c r="G2" s="24"/>
      <c r="H2"/>
      <c r="I2"/>
      <c r="J2"/>
      <c r="K2"/>
      <c r="L2"/>
      <c r="M2"/>
    </row>
    <row r="3" spans="1:14" x14ac:dyDescent="0.25">
      <c r="A3" s="22" t="s">
        <v>101</v>
      </c>
      <c r="B3" s="6">
        <v>2</v>
      </c>
      <c r="C3"/>
      <c r="D3"/>
      <c r="G3" s="24"/>
      <c r="H3"/>
      <c r="I3"/>
      <c r="J3"/>
      <c r="K3"/>
      <c r="L3"/>
      <c r="M3"/>
    </row>
    <row r="4" spans="1:14" x14ac:dyDescent="0.25">
      <c r="A4" s="25"/>
      <c r="B4" s="25" t="s">
        <v>102</v>
      </c>
      <c r="C4" s="25"/>
      <c r="D4" s="26"/>
      <c r="E4" s="26"/>
      <c r="F4" s="26"/>
      <c r="G4" s="24"/>
      <c r="H4" s="30" t="s">
        <v>9</v>
      </c>
      <c r="I4" s="30"/>
      <c r="J4" s="30"/>
      <c r="K4" s="30"/>
      <c r="L4" s="30"/>
      <c r="M4" s="30"/>
      <c r="N4" s="30"/>
    </row>
    <row r="5" spans="1:14" ht="60" x14ac:dyDescent="0.25">
      <c r="A5" s="7" t="s">
        <v>4</v>
      </c>
      <c r="B5" s="2" t="s">
        <v>5</v>
      </c>
      <c r="C5" s="2" t="s">
        <v>6</v>
      </c>
      <c r="D5" s="2" t="s">
        <v>7</v>
      </c>
      <c r="E5" s="27" t="s">
        <v>103</v>
      </c>
      <c r="F5" s="8" t="s">
        <v>8</v>
      </c>
      <c r="G5" s="24"/>
      <c r="H5" s="3" t="s">
        <v>10</v>
      </c>
      <c r="I5" s="4" t="s">
        <v>11</v>
      </c>
      <c r="J5" s="3" t="s">
        <v>12</v>
      </c>
      <c r="K5" s="3" t="s">
        <v>13</v>
      </c>
      <c r="L5" s="4" t="s">
        <v>14</v>
      </c>
      <c r="M5" s="4" t="s">
        <v>15</v>
      </c>
      <c r="N5" s="27" t="s">
        <v>103</v>
      </c>
    </row>
    <row r="6" spans="1:14" x14ac:dyDescent="0.25">
      <c r="A6" s="1" t="s">
        <v>23</v>
      </c>
      <c r="D6" s="6" t="s">
        <v>16</v>
      </c>
      <c r="E6" s="6" t="s">
        <v>104</v>
      </c>
      <c r="F6" s="6" t="s">
        <v>105</v>
      </c>
      <c r="H6" s="6" t="s">
        <v>36</v>
      </c>
      <c r="I6" s="6" t="s">
        <v>27</v>
      </c>
      <c r="J6" s="6" t="s">
        <v>65</v>
      </c>
      <c r="K6" s="6" t="s">
        <v>57</v>
      </c>
      <c r="L6" s="6" t="s">
        <v>80</v>
      </c>
      <c r="M6" s="6" t="s">
        <v>25</v>
      </c>
      <c r="N6" s="6"/>
    </row>
    <row r="7" spans="1:14" x14ac:dyDescent="0.25">
      <c r="A7" t="s">
        <v>17</v>
      </c>
      <c r="B7" s="6" t="s">
        <v>26</v>
      </c>
      <c r="H7" s="6" t="s">
        <v>57</v>
      </c>
      <c r="I7" s="6" t="s">
        <v>80</v>
      </c>
      <c r="J7" s="6" t="s">
        <v>66</v>
      </c>
      <c r="K7" s="6" t="s">
        <v>23</v>
      </c>
      <c r="L7" s="6" t="s">
        <v>26</v>
      </c>
      <c r="M7" s="6" t="s">
        <v>25</v>
      </c>
      <c r="N7" s="6"/>
    </row>
    <row r="8" spans="1:14" x14ac:dyDescent="0.25">
      <c r="A8" t="s">
        <v>22</v>
      </c>
      <c r="B8" s="6" t="s">
        <v>26</v>
      </c>
      <c r="C8" s="6" t="s">
        <v>20</v>
      </c>
    </row>
    <row r="10" spans="1:14" x14ac:dyDescent="0.25">
      <c r="A10" s="1" t="s">
        <v>57</v>
      </c>
      <c r="D10" s="6" t="s">
        <v>16</v>
      </c>
      <c r="E10" s="6"/>
    </row>
    <row r="11" spans="1:14" x14ac:dyDescent="0.25">
      <c r="A11" t="s">
        <v>17</v>
      </c>
      <c r="B11" s="6" t="s">
        <v>80</v>
      </c>
    </row>
    <row r="12" spans="1:14" x14ac:dyDescent="0.25">
      <c r="A12" t="s">
        <v>58</v>
      </c>
      <c r="B12" s="6" t="s">
        <v>21</v>
      </c>
      <c r="C12" s="6" t="s">
        <v>20</v>
      </c>
    </row>
    <row r="13" spans="1:14" x14ac:dyDescent="0.25">
      <c r="A13" t="s">
        <v>59</v>
      </c>
      <c r="B13" s="6" t="s">
        <v>18</v>
      </c>
      <c r="C13" s="6" t="s">
        <v>61</v>
      </c>
    </row>
    <row r="14" spans="1:14" x14ac:dyDescent="0.25">
      <c r="A14" s="15" t="s">
        <v>60</v>
      </c>
      <c r="B14" s="6" t="s">
        <v>24</v>
      </c>
      <c r="C14" s="6" t="s">
        <v>62</v>
      </c>
    </row>
    <row r="15" spans="1:14" x14ac:dyDescent="0.25">
      <c r="A15" s="15" t="s">
        <v>88</v>
      </c>
      <c r="B15" s="6" t="s">
        <v>26</v>
      </c>
      <c r="C15" s="6" t="s">
        <v>20</v>
      </c>
    </row>
    <row r="16" spans="1:14" x14ac:dyDescent="0.25">
      <c r="A16" s="15"/>
    </row>
    <row r="17" spans="1:5" x14ac:dyDescent="0.25">
      <c r="A17" s="1" t="s">
        <v>36</v>
      </c>
      <c r="D17" s="6" t="s">
        <v>16</v>
      </c>
      <c r="E17" s="6"/>
    </row>
    <row r="18" spans="1:5" x14ac:dyDescent="0.25">
      <c r="A18" t="s">
        <v>17</v>
      </c>
      <c r="B18" s="6" t="s">
        <v>92</v>
      </c>
    </row>
    <row r="19" spans="1:5" x14ac:dyDescent="0.25">
      <c r="A19" t="s">
        <v>58</v>
      </c>
      <c r="B19" s="6" t="s">
        <v>27</v>
      </c>
      <c r="C19" s="6" t="s">
        <v>20</v>
      </c>
    </row>
    <row r="20" spans="1:5" x14ac:dyDescent="0.25">
      <c r="A20" t="s">
        <v>59</v>
      </c>
      <c r="B20" s="6" t="s">
        <v>77</v>
      </c>
      <c r="C20" s="6" t="s">
        <v>61</v>
      </c>
    </row>
    <row r="21" spans="1:5" x14ac:dyDescent="0.25">
      <c r="A21" t="s">
        <v>19</v>
      </c>
      <c r="B21" s="6" t="s">
        <v>78</v>
      </c>
      <c r="C21" s="6" t="s">
        <v>20</v>
      </c>
    </row>
    <row r="22" spans="1:5" x14ac:dyDescent="0.25">
      <c r="A22" t="s">
        <v>60</v>
      </c>
      <c r="B22" s="6" t="s">
        <v>79</v>
      </c>
      <c r="C22" s="6" t="s">
        <v>62</v>
      </c>
    </row>
    <row r="23" spans="1:5" x14ac:dyDescent="0.25">
      <c r="A23" t="s">
        <v>63</v>
      </c>
      <c r="B23" s="6" t="s">
        <v>56</v>
      </c>
      <c r="C23" s="6" t="s">
        <v>67</v>
      </c>
    </row>
    <row r="24" spans="1:5" x14ac:dyDescent="0.25">
      <c r="A24" s="15" t="s">
        <v>88</v>
      </c>
      <c r="B24" s="6" t="s">
        <v>90</v>
      </c>
      <c r="C24" s="6" t="s">
        <v>20</v>
      </c>
    </row>
    <row r="25" spans="1:5" x14ac:dyDescent="0.25">
      <c r="A25" s="15" t="s">
        <v>94</v>
      </c>
      <c r="B25" s="6" t="s">
        <v>91</v>
      </c>
      <c r="C25" s="6" t="s">
        <v>20</v>
      </c>
    </row>
  </sheetData>
  <mergeCells count="1">
    <mergeCell ref="H4:N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zoomScale="110" zoomScaleNormal="110" zoomScalePageLayoutView="110" workbookViewId="0">
      <selection activeCell="A9" sqref="A9"/>
    </sheetView>
  </sheetViews>
  <sheetFormatPr defaultColWidth="8.85546875" defaultRowHeight="15" x14ac:dyDescent="0.25"/>
  <cols>
    <col min="1" max="1" width="12" bestFit="1" customWidth="1"/>
    <col min="2" max="2" width="12.140625" customWidth="1"/>
    <col min="3" max="3" width="22.28515625" customWidth="1"/>
    <col min="4" max="4" width="18.140625" bestFit="1" customWidth="1"/>
    <col min="5" max="5" width="14.85546875" customWidth="1"/>
    <col min="6" max="6" width="15" bestFit="1" customWidth="1"/>
    <col min="7" max="7" width="20.7109375" customWidth="1"/>
    <col min="8" max="8" width="11.42578125" bestFit="1" customWidth="1"/>
    <col min="9" max="9" width="12" bestFit="1" customWidth="1"/>
    <col min="10" max="10" width="14.85546875" bestFit="1" customWidth="1"/>
    <col min="11" max="11" width="17" bestFit="1" customWidth="1"/>
    <col min="12" max="12" width="18.28515625" customWidth="1"/>
    <col min="13" max="13" width="23.7109375" customWidth="1"/>
    <col min="14" max="14" width="18" customWidth="1"/>
    <col min="15" max="15" width="18" style="10" customWidth="1"/>
    <col min="16" max="16" width="9.85546875" style="10" customWidth="1"/>
    <col min="17" max="17" width="29.28515625" bestFit="1" customWidth="1"/>
    <col min="18" max="18" width="25.140625" bestFit="1" customWidth="1"/>
    <col min="19" max="19" width="24" bestFit="1" customWidth="1"/>
  </cols>
  <sheetData>
    <row r="1" spans="1:19" x14ac:dyDescent="0.2">
      <c r="A1" s="16" t="s">
        <v>54</v>
      </c>
      <c r="B1" s="16"/>
      <c r="C1" s="14" t="s">
        <v>55</v>
      </c>
      <c r="D1" s="14" t="s">
        <v>55</v>
      </c>
      <c r="E1" s="14" t="s">
        <v>55</v>
      </c>
      <c r="H1" s="14" t="s">
        <v>55</v>
      </c>
      <c r="I1" s="14" t="s">
        <v>55</v>
      </c>
      <c r="J1" s="14" t="s">
        <v>55</v>
      </c>
      <c r="K1" s="14" t="s">
        <v>55</v>
      </c>
      <c r="O1" s="19" t="s">
        <v>55</v>
      </c>
      <c r="Q1" s="19" t="s">
        <v>55</v>
      </c>
      <c r="R1" s="19" t="s">
        <v>55</v>
      </c>
      <c r="S1" s="19" t="s">
        <v>55</v>
      </c>
    </row>
    <row r="2" spans="1:19" x14ac:dyDescent="0.2">
      <c r="A2" s="16" t="s">
        <v>2</v>
      </c>
      <c r="B2" s="18" t="s">
        <v>0</v>
      </c>
      <c r="C2" s="12" t="s">
        <v>73</v>
      </c>
      <c r="D2" s="12" t="s">
        <v>74</v>
      </c>
      <c r="E2" s="12" t="s">
        <v>34</v>
      </c>
      <c r="F2" s="9" t="s">
        <v>33</v>
      </c>
      <c r="G2" s="9" t="s">
        <v>70</v>
      </c>
      <c r="H2" s="12" t="s">
        <v>72</v>
      </c>
      <c r="I2" s="12" t="s">
        <v>71</v>
      </c>
      <c r="J2" s="12" t="s">
        <v>35</v>
      </c>
      <c r="K2" s="12" t="s">
        <v>76</v>
      </c>
      <c r="L2" s="9" t="s">
        <v>37</v>
      </c>
      <c r="M2" s="9" t="s">
        <v>75</v>
      </c>
      <c r="N2" s="9" t="s">
        <v>30</v>
      </c>
      <c r="O2" s="12" t="s">
        <v>64</v>
      </c>
      <c r="P2" s="11"/>
      <c r="Q2" s="12" t="s">
        <v>1</v>
      </c>
      <c r="R2" s="21" t="s">
        <v>89</v>
      </c>
      <c r="S2" s="21" t="s">
        <v>93</v>
      </c>
    </row>
    <row r="3" spans="1:19" x14ac:dyDescent="0.2">
      <c r="A3" t="s">
        <v>3</v>
      </c>
      <c r="B3" t="s">
        <v>68</v>
      </c>
      <c r="C3" t="str">
        <f>LEFT(CONCATENATE(B3,F3,G3),255)</f>
        <v>C.AP.011Perform test step 1</v>
      </c>
      <c r="D3">
        <f>IF(MATCH(C3,C$1:C3,0)=ROW(),1,0)</f>
        <v>1</v>
      </c>
      <c r="E3">
        <f>SUMIFS(D$3:D3,B$3:B3,B3)</f>
        <v>1</v>
      </c>
      <c r="F3">
        <v>1</v>
      </c>
      <c r="G3" t="s">
        <v>29</v>
      </c>
      <c r="H3" t="str">
        <f t="shared" ref="H3:H14" si="0">CONCATENATE(B3,N3)</f>
        <v>C.AP.01yes</v>
      </c>
      <c r="I3">
        <f>IF(ISBLANK(L3),"",SUMIFS(O$3:O3,H$3:H3,H3))</f>
        <v>1</v>
      </c>
      <c r="J3">
        <f>IF(ISBLANK(L3),"",COUNTIFS(C$3:C3,C3))</f>
        <v>1</v>
      </c>
      <c r="K3" t="str">
        <f>IF(ISBLANK(L3),"",IF(N3="yes",CHAR(64+I3),L3))</f>
        <v>A</v>
      </c>
      <c r="L3" t="s">
        <v>41</v>
      </c>
      <c r="M3" t="s">
        <v>96</v>
      </c>
      <c r="N3" t="s">
        <v>31</v>
      </c>
      <c r="O3" s="10">
        <f>IF(ISBLANK(L3),"",IF(N3="yes",1,0))</f>
        <v>1</v>
      </c>
      <c r="Q3" t="str">
        <f>B3&amp;" - "&amp;A3</f>
        <v>C.AP.01 - SOX 2017</v>
      </c>
      <c r="R3" t="str">
        <f>IF(ISBLANK(L3),"",Q3)</f>
        <v>C.AP.01 - SOX 2017</v>
      </c>
      <c r="S3" t="str">
        <f>IF(ISBLANK(L3),"",CONCATENATE(E3," - ",F3))</f>
        <v>1 - 1</v>
      </c>
    </row>
    <row r="4" spans="1:19" x14ac:dyDescent="0.2">
      <c r="A4" t="s">
        <v>3</v>
      </c>
      <c r="B4" t="s">
        <v>68</v>
      </c>
      <c r="C4" t="str">
        <f t="shared" ref="C4:C14" si="1">LEFT(CONCATENATE(B4,F4,G4),255)</f>
        <v>C.AP.011Perform test step 1</v>
      </c>
      <c r="D4">
        <f>IF(MATCH(C4,C$1:C4,0)=ROW(),1,0)</f>
        <v>0</v>
      </c>
      <c r="E4">
        <f>SUMIFS(D$3:D4,B$3:B4,B4)</f>
        <v>1</v>
      </c>
      <c r="F4">
        <v>1</v>
      </c>
      <c r="G4" t="s">
        <v>29</v>
      </c>
      <c r="H4" t="str">
        <f t="shared" si="0"/>
        <v>C.AP.01yes</v>
      </c>
      <c r="I4">
        <f>IF(ISBLANK(L4),"",SUMIFS(O$3:O4,H$3:H4,H4))</f>
        <v>2</v>
      </c>
      <c r="J4">
        <f>IF(ISBLANK(L4),"",COUNTIFS(C$3:C4,C4))</f>
        <v>2</v>
      </c>
      <c r="K4" t="str">
        <f t="shared" ref="K4:K14" si="2">IF(ISBLANK(L4),"",IF(N4="yes",CHAR(64+I4),L4))</f>
        <v>B</v>
      </c>
      <c r="L4" t="s">
        <v>38</v>
      </c>
      <c r="M4" t="s">
        <v>45</v>
      </c>
      <c r="N4" t="s">
        <v>31</v>
      </c>
      <c r="O4" s="10">
        <f t="shared" ref="O4:O14" si="3">IF(ISBLANK(L4),"",IF(N4="yes",1,0))</f>
        <v>1</v>
      </c>
      <c r="Q4" t="str">
        <f t="shared" ref="Q4:Q14" si="4">B4&amp;" - "&amp;A4</f>
        <v>C.AP.01 - SOX 2017</v>
      </c>
      <c r="R4" t="str">
        <f t="shared" ref="R4:R14" si="5">IF(ISBLANK(L4),"",Q4)</f>
        <v>C.AP.01 - SOX 2017</v>
      </c>
      <c r="S4" t="str">
        <f t="shared" ref="S4:S14" si="6">IF(ISBLANK(L4),"",CONCATENATE(E4," - ",F4))</f>
        <v>1 - 1</v>
      </c>
    </row>
    <row r="5" spans="1:19" x14ac:dyDescent="0.2">
      <c r="A5" t="s">
        <v>3</v>
      </c>
      <c r="B5" t="s">
        <v>68</v>
      </c>
      <c r="C5" t="str">
        <f t="shared" si="1"/>
        <v>C.AP.011Perform test step 1</v>
      </c>
      <c r="D5">
        <f>IF(MATCH(C5,C$1:C5,0)=ROW(),1,0)</f>
        <v>0</v>
      </c>
      <c r="E5">
        <f>SUMIFS(D$3:D5,B$3:B5,B5)</f>
        <v>1</v>
      </c>
      <c r="F5">
        <v>1</v>
      </c>
      <c r="G5" t="s">
        <v>29</v>
      </c>
      <c r="H5" t="str">
        <f t="shared" si="0"/>
        <v>C.AP.01no</v>
      </c>
      <c r="I5">
        <f>IF(ISBLANK(L5),"",SUMIFS(O$3:O5,H$3:H5,H5))</f>
        <v>0</v>
      </c>
      <c r="J5">
        <f>IF(ISBLANK(L5),"",COUNTIFS(C$3:C5,C5))</f>
        <v>3</v>
      </c>
      <c r="K5" t="str">
        <f t="shared" si="2"/>
        <v>Dog</v>
      </c>
      <c r="L5" t="s">
        <v>39</v>
      </c>
      <c r="M5" t="s">
        <v>46</v>
      </c>
      <c r="N5" t="s">
        <v>32</v>
      </c>
      <c r="O5" s="10">
        <f t="shared" si="3"/>
        <v>0</v>
      </c>
      <c r="Q5" t="str">
        <f t="shared" si="4"/>
        <v>C.AP.01 - SOX 2017</v>
      </c>
      <c r="R5" t="str">
        <f t="shared" si="5"/>
        <v>C.AP.01 - SOX 2017</v>
      </c>
      <c r="S5" t="str">
        <f t="shared" si="6"/>
        <v>1 - 1</v>
      </c>
    </row>
    <row r="6" spans="1:19" x14ac:dyDescent="0.2">
      <c r="A6" t="s">
        <v>3</v>
      </c>
      <c r="B6" t="s">
        <v>68</v>
      </c>
      <c r="C6" t="str">
        <f t="shared" si="1"/>
        <v>C.AP.011Perform test step 1</v>
      </c>
      <c r="D6">
        <f>IF(MATCH(C6,C$1:C6,0)=ROW(),1,0)</f>
        <v>0</v>
      </c>
      <c r="E6">
        <f>SUMIFS(D$3:D6,B$3:B6,B6)</f>
        <v>1</v>
      </c>
      <c r="F6">
        <v>1</v>
      </c>
      <c r="G6" t="s">
        <v>29</v>
      </c>
      <c r="H6" t="str">
        <f t="shared" si="0"/>
        <v>C.AP.01no</v>
      </c>
      <c r="I6">
        <f>IF(ISBLANK(L6),"",SUMIFS(O$3:O6,H$3:H6,H6))</f>
        <v>0</v>
      </c>
      <c r="J6">
        <f>IF(ISBLANK(L6),"",COUNTIFS(C$3:C6,C6))</f>
        <v>4</v>
      </c>
      <c r="K6" t="str">
        <f t="shared" si="2"/>
        <v>Goat</v>
      </c>
      <c r="L6" t="s">
        <v>40</v>
      </c>
      <c r="M6" t="s">
        <v>47</v>
      </c>
      <c r="N6" t="s">
        <v>32</v>
      </c>
      <c r="O6" s="10">
        <f t="shared" si="3"/>
        <v>0</v>
      </c>
      <c r="Q6" t="str">
        <f t="shared" si="4"/>
        <v>C.AP.01 - SOX 2017</v>
      </c>
      <c r="R6" t="str">
        <f t="shared" si="5"/>
        <v>C.AP.01 - SOX 2017</v>
      </c>
      <c r="S6" t="str">
        <f t="shared" si="6"/>
        <v>1 - 1</v>
      </c>
    </row>
    <row r="7" spans="1:19" x14ac:dyDescent="0.2">
      <c r="A7" t="s">
        <v>3</v>
      </c>
      <c r="B7" t="s">
        <v>68</v>
      </c>
      <c r="C7" t="str">
        <f t="shared" si="1"/>
        <v>C.AP.012Perform test step 2</v>
      </c>
      <c r="D7">
        <f>IF(MATCH(C7,C$1:C7,0)=ROW(),1,0)</f>
        <v>1</v>
      </c>
      <c r="E7">
        <f>SUMIFS(D$3:D7,B$3:B7,B7)</f>
        <v>2</v>
      </c>
      <c r="F7">
        <v>2</v>
      </c>
      <c r="G7" t="s">
        <v>28</v>
      </c>
      <c r="H7" t="str">
        <f t="shared" si="0"/>
        <v>C.AP.01yes</v>
      </c>
      <c r="I7">
        <f>IF(ISBLANK(L7),"",SUMIFS(O$3:O7,H$3:H7,H7))</f>
        <v>3</v>
      </c>
      <c r="J7">
        <f>IF(ISBLANK(L7),"",COUNTIFS(C$3:C7,C7))</f>
        <v>1</v>
      </c>
      <c r="K7" t="str">
        <f t="shared" si="2"/>
        <v>C</v>
      </c>
      <c r="L7" t="s">
        <v>41</v>
      </c>
      <c r="M7" t="s">
        <v>95</v>
      </c>
      <c r="N7" t="s">
        <v>31</v>
      </c>
      <c r="O7" s="10">
        <f t="shared" si="3"/>
        <v>1</v>
      </c>
      <c r="Q7" t="str">
        <f t="shared" si="4"/>
        <v>C.AP.01 - SOX 2017</v>
      </c>
      <c r="R7" t="str">
        <f t="shared" si="5"/>
        <v>C.AP.01 - SOX 2017</v>
      </c>
      <c r="S7" t="str">
        <f t="shared" si="6"/>
        <v>2 - 2</v>
      </c>
    </row>
    <row r="8" spans="1:19" x14ac:dyDescent="0.2">
      <c r="A8" t="s">
        <v>3</v>
      </c>
      <c r="B8" t="s">
        <v>68</v>
      </c>
      <c r="C8" t="str">
        <f t="shared" si="1"/>
        <v>C.AP.012Perform test step 2</v>
      </c>
      <c r="D8">
        <f>IF(MATCH(C8,C$1:C8,0)=ROW(),1,0)</f>
        <v>0</v>
      </c>
      <c r="E8">
        <f>SUMIFS(D$3:D8,B$3:B8,B8)</f>
        <v>2</v>
      </c>
      <c r="F8">
        <v>2</v>
      </c>
      <c r="G8" t="s">
        <v>28</v>
      </c>
      <c r="H8" t="str">
        <f t="shared" si="0"/>
        <v>C.AP.01yes</v>
      </c>
      <c r="I8">
        <f>IF(ISBLANK(L8),"",SUMIFS(O$3:O8,H$3:H8,H8))</f>
        <v>4</v>
      </c>
      <c r="J8">
        <f>IF(ISBLANK(L8),"",COUNTIFS(C$3:C8,C8))</f>
        <v>2</v>
      </c>
      <c r="K8" t="str">
        <f t="shared" si="2"/>
        <v>D</v>
      </c>
      <c r="L8" t="s">
        <v>42</v>
      </c>
      <c r="M8" t="s">
        <v>45</v>
      </c>
      <c r="N8" t="s">
        <v>31</v>
      </c>
      <c r="O8" s="10">
        <f t="shared" si="3"/>
        <v>1</v>
      </c>
      <c r="Q8" t="str">
        <f t="shared" si="4"/>
        <v>C.AP.01 - SOX 2017</v>
      </c>
      <c r="R8" t="str">
        <f t="shared" si="5"/>
        <v>C.AP.01 - SOX 2017</v>
      </c>
      <c r="S8" t="str">
        <f t="shared" si="6"/>
        <v>2 - 2</v>
      </c>
    </row>
    <row r="9" spans="1:19" x14ac:dyDescent="0.2">
      <c r="A9" t="s">
        <v>3</v>
      </c>
      <c r="B9" t="s">
        <v>68</v>
      </c>
      <c r="C9" t="str">
        <f t="shared" si="1"/>
        <v>C.AP.013Perform test step 3</v>
      </c>
      <c r="D9">
        <f>IF(MATCH(C9,C$1:C9,0)=ROW(),1,0)</f>
        <v>1</v>
      </c>
      <c r="E9">
        <f>SUMIFS(D$3:D9,B$3:B9,B9)</f>
        <v>3</v>
      </c>
      <c r="F9">
        <v>3</v>
      </c>
      <c r="G9" t="s">
        <v>48</v>
      </c>
      <c r="H9" t="str">
        <f t="shared" si="0"/>
        <v>C.AP.01</v>
      </c>
      <c r="I9" t="str">
        <f>IF(ISBLANK(L9),"",SUMIFS(O$3:O9,H$3:H9,H9))</f>
        <v/>
      </c>
      <c r="J9" t="str">
        <f>IF(ISBLANK(L9),"",COUNTIFS(C$3:C9,C9))</f>
        <v/>
      </c>
      <c r="K9" t="str">
        <f t="shared" si="2"/>
        <v/>
      </c>
      <c r="O9" s="10" t="str">
        <f t="shared" si="3"/>
        <v/>
      </c>
      <c r="Q9" t="str">
        <f t="shared" si="4"/>
        <v>C.AP.01 - SOX 2017</v>
      </c>
      <c r="R9" t="str">
        <f t="shared" si="5"/>
        <v/>
      </c>
      <c r="S9" t="str">
        <f t="shared" si="6"/>
        <v/>
      </c>
    </row>
    <row r="10" spans="1:19" s="13" customFormat="1" x14ac:dyDescent="0.2">
      <c r="A10" t="s">
        <v>3</v>
      </c>
      <c r="B10" t="s">
        <v>69</v>
      </c>
      <c r="C10" t="str">
        <f t="shared" si="1"/>
        <v>C.AP.021Perform test step 1</v>
      </c>
      <c r="D10">
        <f>IF(MATCH(C10,C$1:C10,0)=ROW(),1,0)</f>
        <v>1</v>
      </c>
      <c r="E10">
        <f>SUMIFS(D$3:D10,B$3:B10,B10)</f>
        <v>1</v>
      </c>
      <c r="F10" s="13">
        <v>1</v>
      </c>
      <c r="G10" s="13" t="s">
        <v>29</v>
      </c>
      <c r="H10" t="str">
        <f t="shared" si="0"/>
        <v>C.AP.02yes</v>
      </c>
      <c r="I10">
        <f>IF(ISBLANK(L10),"",SUMIFS(O$3:O10,H$3:H10,H10))</f>
        <v>1</v>
      </c>
      <c r="J10">
        <f>IF(ISBLANK(L10),"",COUNTIFS(C$3:C10,C10))</f>
        <v>1</v>
      </c>
      <c r="K10" t="str">
        <f t="shared" si="2"/>
        <v>A</v>
      </c>
      <c r="L10" s="13" t="s">
        <v>43</v>
      </c>
      <c r="M10" s="13" t="s">
        <v>44</v>
      </c>
      <c r="N10" s="13" t="s">
        <v>31</v>
      </c>
      <c r="O10" s="10">
        <f t="shared" si="3"/>
        <v>1</v>
      </c>
      <c r="P10" s="10"/>
      <c r="Q10" t="str">
        <f t="shared" si="4"/>
        <v>C.AP.02 - SOX 2017</v>
      </c>
      <c r="R10" t="str">
        <f t="shared" si="5"/>
        <v>C.AP.02 - SOX 2017</v>
      </c>
      <c r="S10" t="str">
        <f t="shared" si="6"/>
        <v>1 - 1</v>
      </c>
    </row>
    <row r="11" spans="1:19" s="13" customFormat="1" x14ac:dyDescent="0.2">
      <c r="A11" t="s">
        <v>3</v>
      </c>
      <c r="B11" s="17" t="s">
        <v>69</v>
      </c>
      <c r="C11" t="str">
        <f t="shared" si="1"/>
        <v>C.AP.021Perform test step 1</v>
      </c>
      <c r="D11">
        <f>IF(MATCH(C11,C$1:C11,0)=ROW(),1,0)</f>
        <v>0</v>
      </c>
      <c r="E11">
        <f>SUMIFS(D$3:D11,B$3:B11,B11)</f>
        <v>1</v>
      </c>
      <c r="F11" s="13">
        <v>1</v>
      </c>
      <c r="G11" s="13" t="s">
        <v>29</v>
      </c>
      <c r="H11" t="str">
        <f t="shared" si="0"/>
        <v>C.AP.02no</v>
      </c>
      <c r="I11">
        <f>IF(ISBLANK(L11),"",SUMIFS(O$3:O11,H$3:H11,H11))</f>
        <v>0</v>
      </c>
      <c r="J11">
        <f>IF(ISBLANK(L11),"",COUNTIFS(C$3:C11,C11))</f>
        <v>2</v>
      </c>
      <c r="K11" t="str">
        <f t="shared" si="2"/>
        <v>Frog</v>
      </c>
      <c r="L11" s="13" t="s">
        <v>50</v>
      </c>
      <c r="M11" s="13" t="s">
        <v>45</v>
      </c>
      <c r="N11" s="13" t="s">
        <v>32</v>
      </c>
      <c r="O11" s="10">
        <f t="shared" si="3"/>
        <v>0</v>
      </c>
      <c r="P11" s="10"/>
      <c r="Q11" t="str">
        <f t="shared" si="4"/>
        <v>C.AP.02 - SOX 2017</v>
      </c>
      <c r="R11" t="str">
        <f t="shared" si="5"/>
        <v>C.AP.02 - SOX 2017</v>
      </c>
      <c r="S11" t="str">
        <f t="shared" si="6"/>
        <v>1 - 1</v>
      </c>
    </row>
    <row r="12" spans="1:19" s="13" customFormat="1" x14ac:dyDescent="0.2">
      <c r="A12" t="s">
        <v>3</v>
      </c>
      <c r="B12" s="17" t="s">
        <v>69</v>
      </c>
      <c r="C12" t="str">
        <f t="shared" si="1"/>
        <v>C.AP.022Perform test step 2</v>
      </c>
      <c r="D12">
        <f>IF(MATCH(C12,C$1:C12,0)=ROW(),1,0)</f>
        <v>1</v>
      </c>
      <c r="E12">
        <f>SUMIFS(D$3:D12,B$3:B12,B12)</f>
        <v>2</v>
      </c>
      <c r="F12" s="13">
        <v>2</v>
      </c>
      <c r="G12" s="13" t="s">
        <v>28</v>
      </c>
      <c r="H12" t="str">
        <f t="shared" si="0"/>
        <v>C.AP.02no</v>
      </c>
      <c r="I12">
        <f>IF(ISBLANK(L12),"",SUMIFS(O$3:O12,H$3:H12,H12))</f>
        <v>0</v>
      </c>
      <c r="J12">
        <f>IF(ISBLANK(L12),"",COUNTIFS(C$3:C12,C12))</f>
        <v>1</v>
      </c>
      <c r="K12" t="str">
        <f t="shared" si="2"/>
        <v>Cow</v>
      </c>
      <c r="L12" s="13" t="s">
        <v>51</v>
      </c>
      <c r="M12" s="13" t="s">
        <v>46</v>
      </c>
      <c r="N12" s="13" t="s">
        <v>32</v>
      </c>
      <c r="O12" s="10">
        <f t="shared" si="3"/>
        <v>0</v>
      </c>
      <c r="P12" s="10"/>
      <c r="Q12" t="str">
        <f t="shared" si="4"/>
        <v>C.AP.02 - SOX 2017</v>
      </c>
      <c r="R12" t="str">
        <f t="shared" si="5"/>
        <v>C.AP.02 - SOX 2017</v>
      </c>
      <c r="S12" t="str">
        <f t="shared" si="6"/>
        <v>2 - 2</v>
      </c>
    </row>
    <row r="13" spans="1:19" s="13" customFormat="1" x14ac:dyDescent="0.2">
      <c r="A13" t="s">
        <v>3</v>
      </c>
      <c r="B13" s="17" t="s">
        <v>69</v>
      </c>
      <c r="C13" t="str">
        <f t="shared" si="1"/>
        <v>C.AP.022Perform test step 2</v>
      </c>
      <c r="D13">
        <f>IF(MATCH(C13,C$1:C13,0)=ROW(),1,0)</f>
        <v>0</v>
      </c>
      <c r="E13">
        <f>SUMIFS(D$3:D13,B$3:B13,B13)</f>
        <v>2</v>
      </c>
      <c r="F13" s="13">
        <v>2</v>
      </c>
      <c r="G13" s="13" t="s">
        <v>28</v>
      </c>
      <c r="H13" t="str">
        <f t="shared" si="0"/>
        <v>C.AP.02yes</v>
      </c>
      <c r="I13">
        <f>IF(ISBLANK(L13),"",SUMIFS(O$3:O13,H$3:H13,H13))</f>
        <v>2</v>
      </c>
      <c r="J13">
        <f>IF(ISBLANK(L13),"",COUNTIFS(C$3:C13,C13))</f>
        <v>2</v>
      </c>
      <c r="K13" t="str">
        <f t="shared" si="2"/>
        <v>B</v>
      </c>
      <c r="L13" s="13" t="s">
        <v>52</v>
      </c>
      <c r="M13" s="13" t="s">
        <v>47</v>
      </c>
      <c r="N13" s="13" t="s">
        <v>31</v>
      </c>
      <c r="O13" s="10">
        <f t="shared" si="3"/>
        <v>1</v>
      </c>
      <c r="P13" s="10"/>
      <c r="Q13" t="str">
        <f t="shared" si="4"/>
        <v>C.AP.02 - SOX 2017</v>
      </c>
      <c r="R13" t="str">
        <f t="shared" si="5"/>
        <v>C.AP.02 - SOX 2017</v>
      </c>
      <c r="S13" t="str">
        <f t="shared" si="6"/>
        <v>2 - 2</v>
      </c>
    </row>
    <row r="14" spans="1:19" s="13" customFormat="1" x14ac:dyDescent="0.2">
      <c r="A14" t="s">
        <v>3</v>
      </c>
      <c r="B14" s="17" t="s">
        <v>69</v>
      </c>
      <c r="C14" t="str">
        <f t="shared" si="1"/>
        <v>C.AP.023Perform test step 3</v>
      </c>
      <c r="D14">
        <f>IF(MATCH(C14,C$1:C21,0)=ROW(),1,0)</f>
        <v>1</v>
      </c>
      <c r="E14">
        <f>SUMIFS(D$3:D14,B$3:B14,B14)</f>
        <v>3</v>
      </c>
      <c r="F14" s="13">
        <v>3</v>
      </c>
      <c r="G14" s="13" t="s">
        <v>48</v>
      </c>
      <c r="H14" t="str">
        <f t="shared" si="0"/>
        <v>C.AP.02yes</v>
      </c>
      <c r="I14">
        <f>IF(ISBLANK(L14),"",SUMIFS(O$3:O14,H$3:H14,H14))</f>
        <v>3</v>
      </c>
      <c r="J14">
        <f>IF(ISBLANK(L14),"",COUNTIFS(C$3:C14,C14))</f>
        <v>1</v>
      </c>
      <c r="K14" t="str">
        <f t="shared" si="2"/>
        <v>C</v>
      </c>
      <c r="L14" s="13" t="s">
        <v>53</v>
      </c>
      <c r="M14" s="13" t="s">
        <v>49</v>
      </c>
      <c r="N14" s="13" t="s">
        <v>31</v>
      </c>
      <c r="O14" s="10">
        <f t="shared" si="3"/>
        <v>1</v>
      </c>
      <c r="P14" s="10"/>
      <c r="Q14" t="str">
        <f t="shared" si="4"/>
        <v>C.AP.02 - SOX 2017</v>
      </c>
      <c r="R14" t="str">
        <f t="shared" si="5"/>
        <v>C.AP.02 - SOX 2017</v>
      </c>
      <c r="S14" t="str">
        <f t="shared" si="6"/>
        <v>3 - 3</v>
      </c>
    </row>
    <row r="15" spans="1:19" x14ac:dyDescent="0.2">
      <c r="F15" s="13"/>
      <c r="L15" s="13"/>
      <c r="M15" s="13"/>
      <c r="N15" s="13"/>
    </row>
    <row r="24" spans="3:11" x14ac:dyDescent="0.2">
      <c r="C24" s="10"/>
      <c r="D24" s="10"/>
      <c r="E24" s="10"/>
      <c r="H24" s="10"/>
      <c r="I24" s="10"/>
      <c r="J24" s="10"/>
      <c r="K24" s="10"/>
    </row>
  </sheetData>
  <dataValidations disablePrompts="1" count="1">
    <dataValidation type="list" allowBlank="1" showInputMessage="1" showErrorMessage="1" sqref="N24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From Customer</vt:lpstr>
      <vt:lpstr>DEF - Testing Map</vt:lpstr>
      <vt:lpstr>DATA - Testing Map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</dc:creator>
  <cp:lastModifiedBy>Sonya.Strage</cp:lastModifiedBy>
  <dcterms:created xsi:type="dcterms:W3CDTF">2017-03-14T02:03:58Z</dcterms:created>
  <dcterms:modified xsi:type="dcterms:W3CDTF">2017-07-19T13:13:18Z</dcterms:modified>
</cp:coreProperties>
</file>