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showInkAnnotation="0" codeName="ThisWorkbook"/>
  <mc:AlternateContent xmlns:mc="http://schemas.openxmlformats.org/markup-compatibility/2006">
    <mc:Choice Requires="x15">
      <x15ac:absPath xmlns:x15ac="http://schemas.microsoft.com/office/spreadsheetml/2010/11/ac" url="C:\Users\aj\ParsePort Dropbox\Alex de Jong\Templates\SRF\"/>
    </mc:Choice>
  </mc:AlternateContent>
  <xr:revisionPtr revIDLastSave="0" documentId="8_{61EC9208-F863-42DF-89ED-225FFCD8142D}" xr6:coauthVersionLast="47" xr6:coauthVersionMax="47" xr10:uidLastSave="{00000000-0000-0000-0000-000000000000}"/>
  <bookViews>
    <workbookView xWindow="-120" yWindow="-120" windowWidth="29040" windowHeight="15720" tabRatio="764" xr2:uid="{00000000-000D-0000-FFFF-FFFF00000000}"/>
  </bookViews>
  <sheets>
    <sheet name="General Data" sheetId="24" r:id="rId1"/>
    <sheet name="Index" sheetId="25" r:id="rId2"/>
    <sheet name="Read me" sheetId="8" r:id="rId3"/>
    <sheet name="1. General Information" sheetId="2" r:id="rId4"/>
    <sheet name="2. Basic annual contribution" sheetId="3" r:id="rId5"/>
    <sheet name="3. Deductions" sheetId="7" r:id="rId6"/>
    <sheet name="4. Risk adjustment" sheetId="5" r:id="rId7"/>
    <sheet name="5. Definitions and guidance" sheetId="11" state="hidden" r:id="rId8"/>
    <sheet name="6. Validation rules" sheetId="14" state="hidden" r:id="rId9"/>
    <sheet name="Master translation" sheetId="23" state="hidden" r:id="rId10"/>
    <sheet name="Master translation 1" sheetId="13" state="hidden" r:id="rId11"/>
    <sheet name="XBRL errors" sheetId="26" state="hidden" r:id="rId12"/>
    <sheet name="@lists" sheetId="27" state="hidden" r:id="rId13"/>
  </sheets>
  <externalReferences>
    <externalReference r:id="rId14"/>
    <externalReference r:id="rId15"/>
    <externalReference r:id="rId16"/>
  </externalReferences>
  <definedNames>
    <definedName name="_xlnm._FilterDatabase" localSheetId="3" hidden="1">'1. General Information'!$B$8:$G$15</definedName>
    <definedName name="_xlnm._FilterDatabase" localSheetId="6" hidden="1">'4. Risk adjustment'!$A$1:$G$1</definedName>
    <definedName name="_xlnm._FilterDatabase" localSheetId="7" hidden="1">'5. Definitions and guidance'!$A$18:$M$263</definedName>
    <definedName name="_xlnm._FilterDatabase" localSheetId="8" hidden="1">'6. Validation rules'!$A$13:$AA$102</definedName>
    <definedName name="_xlnm._FilterDatabase" localSheetId="9" hidden="1">'Master translation'!$A$23:$V$899</definedName>
    <definedName name="List_of_options" localSheetId="5">IF(#REF!="Yes",#REF!,#REF!)</definedName>
    <definedName name="List_of_options" localSheetId="7">IF(#REF!="Yes",#REF!,#REF!)</definedName>
    <definedName name="List_of_options" localSheetId="8">IF('[1]2. Basic annual contribution'!$F$26="Yes",'[1]2. Basic annual contribution'!$P$27:$P$28,'[1]2. Basic annual contribution'!$P$26)</definedName>
    <definedName name="List_of_options" localSheetId="0">'[2]2. Basic annual contribution'!$P$27:$P$29</definedName>
    <definedName name="List_of_options" localSheetId="2">IF('[3]2. Basic annual contribution'!$F$26="Yes",'[3]2. Basic annual contribution'!$P$27:$P$28,'[3]2. Basic annual contribution'!$P$26)</definedName>
    <definedName name="List_of_options">IF('2. Basic annual contribution'!$F$27="Yes",'2. Basic annual contribution'!$O$28:$O$28,'2. Basic annual contribution'!$O$27)</definedName>
    <definedName name="PP_Taxonomy" localSheetId="0">'General Data'!$C$4</definedName>
    <definedName name="_xlnm.Print_Area" localSheetId="3">'1. General Information'!$B$3:$G$50</definedName>
    <definedName name="_xlnm.Print_Area" localSheetId="4">'2. Basic annual contribution'!$B$2:$G$44</definedName>
    <definedName name="_xlnm.Print_Area" localSheetId="5">'3. Deductions'!$B$2:$G$226</definedName>
    <definedName name="_xlnm.Print_Area" localSheetId="6">'4. Risk adjustment'!$B$3:$F$194</definedName>
    <definedName name="_xlnm.Print_Area" localSheetId="7">'5. Definitions and guidance'!$B$2:$M$285</definedName>
    <definedName name="_xlnm.Print_Area" localSheetId="8">'6. Validation rules'!$B$3:$U$102</definedName>
    <definedName name="_xlnm.Print_Area" localSheetId="2">'Read me'!$B$1:$G$134</definedName>
    <definedName name="_xlnm.Print_Titles" localSheetId="3">'1. General Information'!$1:$5</definedName>
    <definedName name="_xlnm.Print_Titles" localSheetId="4">'2. Basic annual contribution'!$1:$5</definedName>
    <definedName name="_xlnm.Print_Titles" localSheetId="5">'3. Deductions'!$1:$5</definedName>
    <definedName name="_xlnm.Print_Titles" localSheetId="6">'4. Risk adjustment'!$1:$6</definedName>
    <definedName name="_xlnm.Print_Titles" localSheetId="7">'5. Definitions and guidance'!$1:$5</definedName>
    <definedName name="_xlnm.Print_Titles" localSheetId="8">'6. Validation rules'!$1:$12</definedName>
    <definedName name="_xlnm.Print_Titles" localSheetId="2">'Read me'!$1:$3</definedName>
    <definedName name="Z_4B666BF9_6518_4C4F_9073_A8E3F807156B_.wvu.Cols" localSheetId="4" hidden="1">'2. Basic annual contribution'!$N:$O</definedName>
    <definedName name="Z_4B666BF9_6518_4C4F_9073_A8E3F807156B_.wvu.FilterData" localSheetId="3" hidden="1">'1. General Information'!$B$8:$G$15</definedName>
    <definedName name="Z_4B666BF9_6518_4C4F_9073_A8E3F807156B_.wvu.PrintArea" localSheetId="3" hidden="1">'1. General Information'!$B:$G</definedName>
    <definedName name="Z_4B666BF9_6518_4C4F_9073_A8E3F807156B_.wvu.PrintArea" localSheetId="4" hidden="1">'2. Basic annual contribution'!$B:$G</definedName>
    <definedName name="Z_4B666BF9_6518_4C4F_9073_A8E3F807156B_.wvu.PrintArea" localSheetId="6" hidden="1">'4. Risk adjustment'!$B:$F</definedName>
    <definedName name="Z_4B666BF9_6518_4C4F_9073_A8E3F807156B_.wvu.PrintTitles" localSheetId="3" hidden="1">'1. General Information'!$1:$5</definedName>
    <definedName name="Z_4B666BF9_6518_4C4F_9073_A8E3F807156B_.wvu.PrintTitles" localSheetId="4" hidden="1">'2. Basic annual contribution'!$1:$5</definedName>
    <definedName name="Z_4B666BF9_6518_4C4F_9073_A8E3F807156B_.wvu.PrintTitles" localSheetId="6" hidden="1">'4. Risk adjustment'!$1:$6</definedName>
    <definedName name="Z_4B666BF9_6518_4C4F_9073_A8E3F807156B_.wvu.Rows" localSheetId="3" hidden="1">'1. General Information'!$2:$3</definedName>
    <definedName name="Z_4B666BF9_6518_4C4F_9073_A8E3F807156B_.wvu.Rows" localSheetId="4" hidden="1">'2. Basic annual contribution'!$2:$3,'2. Basic annual contribution'!$11:$11</definedName>
    <definedName name="Z_4B666BF9_6518_4C4F_9073_A8E3F807156B_.wvu.Rows" localSheetId="6" hidden="1">'4. Risk adjustment'!$2:$3</definedName>
  </definedNames>
  <calcPr calcId="191029"/>
  <customWorkbookViews>
    <customWorkbookView name="VINEL Alexandre-Philippe - Personal View" guid="{4B666BF9-6518-4C4F-9073-A8E3F807156B}" mergeInterval="0" personalView="1" maximized="1" xWindow="-8" yWindow="-8" windowWidth="2576" windowHeight="1416" tabRatio="76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5" l="1"/>
  <c r="A23" i="5"/>
  <c r="A26" i="5"/>
  <c r="A27" i="5"/>
  <c r="A28" i="5"/>
  <c r="A29" i="5"/>
  <c r="A30" i="5"/>
  <c r="A33" i="5"/>
  <c r="A36" i="5"/>
  <c r="A37" i="5"/>
  <c r="A38" i="5"/>
  <c r="A39" i="5"/>
  <c r="A40" i="5"/>
  <c r="A43" i="5"/>
  <c r="A44" i="5"/>
  <c r="A47" i="5"/>
  <c r="A48" i="5"/>
  <c r="A49" i="5"/>
  <c r="A50" i="5"/>
  <c r="A51" i="5"/>
  <c r="A53" i="5"/>
  <c r="A54" i="5"/>
  <c r="A57" i="5"/>
  <c r="A58" i="5"/>
  <c r="A59" i="5"/>
  <c r="A60" i="5"/>
  <c r="A61" i="5"/>
  <c r="A62" i="5"/>
  <c r="A63" i="5"/>
  <c r="A64" i="5"/>
  <c r="A65" i="5"/>
  <c r="A66" i="5"/>
  <c r="A67" i="5"/>
  <c r="A68" i="5"/>
  <c r="A70" i="5"/>
  <c r="A71" i="5"/>
  <c r="H107" i="5"/>
  <c r="H123" i="5" s="1"/>
  <c r="G107" i="5"/>
  <c r="G123" i="5" s="1"/>
  <c r="A108" i="5" l="1"/>
  <c r="A109" i="5"/>
  <c r="A110" i="5"/>
  <c r="A111" i="5"/>
  <c r="A112" i="5"/>
  <c r="A113" i="5"/>
  <c r="A107" i="5"/>
  <c r="A123" i="5"/>
  <c r="F21" i="25"/>
  <c r="E21" i="25"/>
  <c r="F20" i="25"/>
  <c r="E20" i="25"/>
  <c r="F19" i="25"/>
  <c r="E19" i="25"/>
  <c r="F18" i="25"/>
  <c r="E18" i="25"/>
  <c r="F17" i="25"/>
  <c r="E17" i="25"/>
  <c r="F16" i="25"/>
  <c r="E16" i="25"/>
  <c r="F15" i="25"/>
  <c r="E15" i="25"/>
  <c r="F14" i="25"/>
  <c r="E14" i="25"/>
  <c r="F13" i="25"/>
  <c r="E13" i="25"/>
  <c r="F12" i="25"/>
  <c r="E12" i="25"/>
  <c r="F11" i="25"/>
  <c r="E11" i="25"/>
  <c r="F10" i="25"/>
  <c r="E10" i="25"/>
  <c r="F9" i="25"/>
  <c r="E9" i="25"/>
  <c r="F8" i="25"/>
  <c r="E8" i="25"/>
  <c r="F7" i="25"/>
  <c r="E7" i="25"/>
  <c r="F6" i="25"/>
  <c r="E6" i="25"/>
  <c r="F5" i="25"/>
  <c r="E5" i="25"/>
  <c r="F4" i="25"/>
  <c r="E4" i="25"/>
  <c r="F3" i="25"/>
  <c r="E3" i="25"/>
  <c r="A138" i="5" l="1"/>
  <c r="A137" i="5"/>
  <c r="A136" i="5"/>
  <c r="A135" i="5"/>
  <c r="A134" i="5"/>
  <c r="A133" i="5"/>
  <c r="A132" i="5"/>
  <c r="A131" i="5"/>
  <c r="A193" i="5" l="1"/>
  <c r="A194" i="5"/>
  <c r="A192" i="5"/>
  <c r="A186" i="5"/>
  <c r="A163" i="5"/>
  <c r="A164" i="5"/>
  <c r="A165" i="5"/>
  <c r="A166" i="5"/>
  <c r="A162" i="5"/>
  <c r="A155" i="5"/>
  <c r="A156" i="5"/>
  <c r="A157" i="5"/>
  <c r="A154" i="5"/>
  <c r="A147" i="5"/>
  <c r="A148" i="5"/>
  <c r="A149" i="5"/>
  <c r="A146" i="5"/>
  <c r="A119" i="5"/>
  <c r="A120" i="5"/>
  <c r="A121" i="5"/>
  <c r="A122" i="5"/>
  <c r="A178" i="5"/>
  <c r="A167" i="5"/>
  <c r="A158" i="5"/>
  <c r="A150" i="5"/>
  <c r="A118" i="5"/>
  <c r="A100" i="5"/>
  <c r="A99" i="5"/>
  <c r="A94" i="5"/>
  <c r="A93" i="5"/>
  <c r="A92" i="5"/>
  <c r="A91" i="5"/>
  <c r="A90" i="5"/>
  <c r="A89" i="5"/>
  <c r="A88" i="5"/>
  <c r="A87" i="5"/>
  <c r="A82" i="5"/>
  <c r="A81" i="5"/>
  <c r="A80" i="5"/>
  <c r="A79" i="5"/>
  <c r="A78" i="5"/>
  <c r="A77" i="5"/>
  <c r="G146" i="5"/>
  <c r="G194" i="5" s="1"/>
  <c r="H146" i="5"/>
  <c r="H194" i="5" s="1"/>
  <c r="H130" i="5"/>
  <c r="H138" i="5" s="1"/>
  <c r="G130" i="5"/>
  <c r="G138" i="5" s="1"/>
  <c r="H21" i="5"/>
  <c r="H100" i="5" s="1"/>
  <c r="G21" i="5"/>
  <c r="G100" i="5" s="1"/>
  <c r="I33" i="2"/>
  <c r="I211" i="7" l="1"/>
  <c r="I222" i="7" s="1"/>
  <c r="H211" i="7"/>
  <c r="H222" i="7" s="1"/>
  <c r="I172" i="7"/>
  <c r="I202" i="7" s="1"/>
  <c r="H172" i="7"/>
  <c r="H202" i="7" s="1"/>
  <c r="I133" i="7"/>
  <c r="I163" i="7" s="1"/>
  <c r="H133" i="7"/>
  <c r="H163" i="7" s="1"/>
  <c r="I107" i="7"/>
  <c r="I122" i="7" s="1"/>
  <c r="H107" i="7"/>
  <c r="H122" i="7" s="1"/>
  <c r="I81" i="7"/>
  <c r="I96" i="7" s="1"/>
  <c r="H81" i="7"/>
  <c r="H96" i="7" s="1"/>
  <c r="I55" i="7"/>
  <c r="I70" i="7" s="1"/>
  <c r="H55" i="7"/>
  <c r="H70" i="7" s="1"/>
  <c r="I29" i="7"/>
  <c r="I44" i="7" s="1"/>
  <c r="H29" i="7"/>
  <c r="H44" i="7" s="1"/>
  <c r="A202" i="7"/>
  <c r="A195" i="7"/>
  <c r="A194" i="7"/>
  <c r="A187" i="7"/>
  <c r="A186" i="7"/>
  <c r="A185" i="7"/>
  <c r="A184" i="7"/>
  <c r="A177" i="7"/>
  <c r="A176" i="7"/>
  <c r="A175" i="7"/>
  <c r="A174" i="7"/>
  <c r="A163" i="7"/>
  <c r="A156" i="7"/>
  <c r="A155" i="7"/>
  <c r="A148" i="7"/>
  <c r="A147" i="7"/>
  <c r="A146" i="7"/>
  <c r="A145" i="7"/>
  <c r="A138" i="7"/>
  <c r="A137" i="7"/>
  <c r="A136" i="7"/>
  <c r="A135" i="7"/>
  <c r="A122" i="7"/>
  <c r="A121" i="7"/>
  <c r="A120" i="7"/>
  <c r="A119" i="7"/>
  <c r="A112" i="7"/>
  <c r="A111" i="7"/>
  <c r="A110" i="7"/>
  <c r="A109" i="7"/>
  <c r="A96" i="7"/>
  <c r="A95" i="7"/>
  <c r="A94" i="7"/>
  <c r="A93" i="7"/>
  <c r="A86" i="7"/>
  <c r="A85" i="7"/>
  <c r="A84" i="7"/>
  <c r="A83" i="7"/>
  <c r="A70" i="7"/>
  <c r="A69" i="7"/>
  <c r="A68" i="7"/>
  <c r="A67" i="7"/>
  <c r="A60" i="7"/>
  <c r="A59" i="7"/>
  <c r="A58" i="7"/>
  <c r="A57" i="7"/>
  <c r="A44" i="7"/>
  <c r="A43" i="7"/>
  <c r="A42" i="7"/>
  <c r="A41" i="7"/>
  <c r="A34" i="7"/>
  <c r="A33" i="7"/>
  <c r="A32" i="7"/>
  <c r="A31" i="7"/>
  <c r="I38" i="3"/>
  <c r="I44" i="3" s="1"/>
  <c r="H38" i="3"/>
  <c r="H44" i="3" s="1"/>
  <c r="I25" i="3"/>
  <c r="I28" i="3" s="1"/>
  <c r="H25" i="3"/>
  <c r="H28" i="3" s="1"/>
  <c r="I15" i="3"/>
  <c r="I18" i="3" s="1"/>
  <c r="H15" i="3"/>
  <c r="H18" i="3" s="1"/>
  <c r="I49" i="2"/>
  <c r="I50" i="2" s="1"/>
  <c r="H49" i="2"/>
  <c r="H50" i="2" s="1"/>
  <c r="I43" i="2"/>
  <c r="I45" i="2" s="1"/>
  <c r="H43" i="2"/>
  <c r="H45" i="2" s="1"/>
  <c r="I29" i="2"/>
  <c r="I39" i="2" s="1"/>
  <c r="H29" i="2"/>
  <c r="H39" i="2" s="1"/>
  <c r="I20" i="2"/>
  <c r="I25" i="2" s="1"/>
  <c r="H20" i="2"/>
  <c r="H25" i="2" s="1"/>
  <c r="I8" i="2"/>
  <c r="I16" i="2" s="1"/>
  <c r="H8" i="2"/>
  <c r="H16" i="2" s="1"/>
  <c r="C8" i="24"/>
  <c r="T898" i="23" l="1"/>
  <c r="T899" i="23"/>
  <c r="A731" i="23" l="1"/>
  <c r="A730" i="23"/>
  <c r="A729" i="23"/>
  <c r="A728" i="23"/>
  <c r="A727" i="23"/>
  <c r="A732" i="23"/>
  <c r="N37" i="14"/>
  <c r="F40" i="14" l="1"/>
  <c r="G40" i="14" s="1"/>
  <c r="H863" i="23" l="1"/>
  <c r="M863" i="23"/>
  <c r="O863" i="23"/>
  <c r="T862" i="23"/>
  <c r="T863" i="23"/>
  <c r="T864" i="23"/>
  <c r="T865" i="23"/>
  <c r="T866" i="23"/>
  <c r="T867" i="23"/>
  <c r="T868" i="23"/>
  <c r="T869" i="23"/>
  <c r="T870" i="23"/>
  <c r="T871" i="23"/>
  <c r="T872" i="23"/>
  <c r="T873" i="23"/>
  <c r="T874" i="23"/>
  <c r="T875" i="23"/>
  <c r="T876" i="23"/>
  <c r="T877" i="23"/>
  <c r="T878" i="23"/>
  <c r="T879" i="23"/>
  <c r="T880" i="23"/>
  <c r="T881" i="23"/>
  <c r="T882" i="23"/>
  <c r="T883" i="23"/>
  <c r="T884" i="23"/>
  <c r="T885" i="23"/>
  <c r="T886" i="23"/>
  <c r="T887" i="23"/>
  <c r="T888" i="23"/>
  <c r="T889" i="23"/>
  <c r="T890" i="23"/>
  <c r="T891" i="23"/>
  <c r="T892" i="23"/>
  <c r="T893" i="23"/>
  <c r="T894" i="23"/>
  <c r="T895" i="23"/>
  <c r="T896" i="23"/>
  <c r="T897" i="23"/>
  <c r="B4" i="13" l="1"/>
  <c r="C4" i="13"/>
  <c r="D4" i="13"/>
  <c r="E4" i="13"/>
  <c r="F4" i="13"/>
  <c r="G4" i="13"/>
  <c r="H4" i="13"/>
  <c r="I4" i="13"/>
  <c r="J4" i="13"/>
  <c r="K4" i="13"/>
  <c r="L4" i="13"/>
  <c r="M4" i="13"/>
  <c r="N4" i="13"/>
  <c r="O4" i="13"/>
  <c r="B5" i="13"/>
  <c r="C5" i="13"/>
  <c r="D5" i="13"/>
  <c r="E5" i="13"/>
  <c r="F5" i="13"/>
  <c r="G5" i="13"/>
  <c r="H5" i="13"/>
  <c r="I5" i="13"/>
  <c r="J5" i="13"/>
  <c r="K5" i="13"/>
  <c r="L5" i="13"/>
  <c r="M5" i="13"/>
  <c r="N5" i="13"/>
  <c r="O5" i="13"/>
  <c r="B6" i="13"/>
  <c r="C6" i="13"/>
  <c r="D6" i="13"/>
  <c r="E6" i="13"/>
  <c r="F6" i="13"/>
  <c r="G6" i="13"/>
  <c r="H6" i="13"/>
  <c r="I6" i="13"/>
  <c r="J6" i="13"/>
  <c r="K6" i="13"/>
  <c r="L6" i="13"/>
  <c r="M6" i="13"/>
  <c r="N6" i="13"/>
  <c r="O6" i="13"/>
  <c r="B7" i="13"/>
  <c r="C7" i="13"/>
  <c r="D7" i="13"/>
  <c r="E7" i="13"/>
  <c r="F7" i="13"/>
  <c r="G7" i="13"/>
  <c r="H7" i="13"/>
  <c r="I7" i="13"/>
  <c r="J7" i="13"/>
  <c r="K7" i="13"/>
  <c r="L7" i="13"/>
  <c r="M7" i="13"/>
  <c r="N7" i="13"/>
  <c r="O7" i="13"/>
  <c r="B8" i="13"/>
  <c r="C8" i="13"/>
  <c r="D8" i="13"/>
  <c r="E8" i="13"/>
  <c r="F8" i="13"/>
  <c r="G8" i="13"/>
  <c r="H8" i="13"/>
  <c r="I8" i="13"/>
  <c r="J8" i="13"/>
  <c r="K8" i="13"/>
  <c r="L8" i="13"/>
  <c r="M8" i="13"/>
  <c r="N8" i="13"/>
  <c r="O8" i="13"/>
  <c r="B9" i="13"/>
  <c r="C9" i="13"/>
  <c r="D9" i="13"/>
  <c r="E9" i="13"/>
  <c r="F9" i="13"/>
  <c r="G9" i="13"/>
  <c r="H9" i="13"/>
  <c r="I9" i="13"/>
  <c r="J9" i="13"/>
  <c r="K9" i="13"/>
  <c r="L9" i="13"/>
  <c r="M9" i="13"/>
  <c r="N9" i="13"/>
  <c r="O9" i="13"/>
  <c r="B10" i="13"/>
  <c r="C10" i="13"/>
  <c r="D10" i="13"/>
  <c r="E10" i="13"/>
  <c r="F10" i="13"/>
  <c r="G10" i="13"/>
  <c r="H10" i="13"/>
  <c r="I10" i="13"/>
  <c r="J10" i="13"/>
  <c r="K10" i="13"/>
  <c r="L10" i="13"/>
  <c r="M10" i="13"/>
  <c r="N10" i="13"/>
  <c r="O10" i="13"/>
  <c r="B11" i="13"/>
  <c r="C11" i="13"/>
  <c r="D11" i="13"/>
  <c r="E11" i="13"/>
  <c r="F11" i="13"/>
  <c r="G11" i="13"/>
  <c r="H11" i="13"/>
  <c r="I11" i="13"/>
  <c r="J11" i="13"/>
  <c r="K11" i="13"/>
  <c r="L11" i="13"/>
  <c r="M11" i="13"/>
  <c r="N11" i="13"/>
  <c r="O11" i="13"/>
  <c r="B12" i="13"/>
  <c r="C12" i="13"/>
  <c r="D12" i="13"/>
  <c r="E12" i="13"/>
  <c r="F12" i="13"/>
  <c r="G12" i="13"/>
  <c r="H12" i="13"/>
  <c r="I12" i="13"/>
  <c r="J12" i="13"/>
  <c r="K12" i="13"/>
  <c r="L12" i="13"/>
  <c r="M12" i="13"/>
  <c r="N12" i="13"/>
  <c r="O12" i="13"/>
  <c r="B13" i="13"/>
  <c r="C13" i="13"/>
  <c r="D13" i="13"/>
  <c r="E13" i="13"/>
  <c r="F13" i="13"/>
  <c r="G13" i="13"/>
  <c r="H13" i="13"/>
  <c r="I13" i="13"/>
  <c r="J13" i="13"/>
  <c r="K13" i="13"/>
  <c r="L13" i="13"/>
  <c r="M13" i="13"/>
  <c r="N13" i="13"/>
  <c r="O13" i="13"/>
  <c r="B14" i="13"/>
  <c r="C14" i="13"/>
  <c r="D14" i="13"/>
  <c r="E14" i="13"/>
  <c r="F14" i="13"/>
  <c r="G14" i="13"/>
  <c r="H14" i="13"/>
  <c r="I14" i="13"/>
  <c r="J14" i="13"/>
  <c r="K14" i="13"/>
  <c r="L14" i="13"/>
  <c r="M14" i="13"/>
  <c r="N14" i="13"/>
  <c r="O14" i="13"/>
  <c r="B15" i="13"/>
  <c r="C15" i="13"/>
  <c r="D15" i="13"/>
  <c r="E15" i="13"/>
  <c r="F15" i="13"/>
  <c r="G15" i="13"/>
  <c r="H15" i="13"/>
  <c r="I15" i="13"/>
  <c r="J15" i="13"/>
  <c r="K15" i="13"/>
  <c r="L15" i="13"/>
  <c r="M15" i="13"/>
  <c r="N15" i="13"/>
  <c r="O15" i="13"/>
  <c r="B16" i="13"/>
  <c r="C16" i="13"/>
  <c r="D16" i="13"/>
  <c r="E16" i="13"/>
  <c r="F16" i="13"/>
  <c r="G16" i="13"/>
  <c r="H16" i="13"/>
  <c r="I16" i="13"/>
  <c r="J16" i="13"/>
  <c r="K16" i="13"/>
  <c r="L16" i="13"/>
  <c r="M16" i="13"/>
  <c r="N16" i="13"/>
  <c r="O16" i="13"/>
  <c r="B17" i="13"/>
  <c r="C17" i="13"/>
  <c r="D17" i="13"/>
  <c r="E17" i="13"/>
  <c r="F17" i="13"/>
  <c r="G17" i="13"/>
  <c r="H17" i="13"/>
  <c r="I17" i="13"/>
  <c r="J17" i="13"/>
  <c r="K17" i="13"/>
  <c r="L17" i="13"/>
  <c r="M17" i="13"/>
  <c r="N17" i="13"/>
  <c r="O17" i="13"/>
  <c r="B18" i="13"/>
  <c r="C18" i="13"/>
  <c r="D18" i="13"/>
  <c r="E18" i="13"/>
  <c r="F18" i="13"/>
  <c r="G18" i="13"/>
  <c r="H18" i="13"/>
  <c r="I18" i="13"/>
  <c r="J18" i="13"/>
  <c r="K18" i="13"/>
  <c r="L18" i="13"/>
  <c r="M18" i="13"/>
  <c r="N18" i="13"/>
  <c r="O18" i="13"/>
  <c r="B19" i="13"/>
  <c r="C19" i="13"/>
  <c r="D19" i="13"/>
  <c r="E19" i="13"/>
  <c r="F19" i="13"/>
  <c r="G19" i="13"/>
  <c r="H19" i="13"/>
  <c r="I19" i="13"/>
  <c r="J19" i="13"/>
  <c r="K19" i="13"/>
  <c r="L19" i="13"/>
  <c r="M19" i="13"/>
  <c r="N19" i="13"/>
  <c r="O19" i="13"/>
  <c r="B20" i="13"/>
  <c r="C20" i="13"/>
  <c r="D20" i="13"/>
  <c r="E20" i="13"/>
  <c r="F20" i="13"/>
  <c r="G20" i="13"/>
  <c r="H20" i="13"/>
  <c r="I20" i="13"/>
  <c r="J20" i="13"/>
  <c r="K20" i="13"/>
  <c r="L20" i="13"/>
  <c r="M20" i="13"/>
  <c r="N20" i="13"/>
  <c r="O20" i="13"/>
  <c r="B21" i="13"/>
  <c r="C21" i="13"/>
  <c r="D21" i="13"/>
  <c r="E21" i="13"/>
  <c r="F21" i="13"/>
  <c r="G21" i="13"/>
  <c r="H21" i="13"/>
  <c r="I21" i="13"/>
  <c r="J21" i="13"/>
  <c r="K21" i="13"/>
  <c r="L21" i="13"/>
  <c r="M21" i="13"/>
  <c r="N21" i="13"/>
  <c r="O21" i="13"/>
  <c r="B22" i="13"/>
  <c r="C22" i="13"/>
  <c r="D22" i="13"/>
  <c r="E22" i="13"/>
  <c r="F22" i="13"/>
  <c r="G22" i="13"/>
  <c r="H22" i="13"/>
  <c r="I22" i="13"/>
  <c r="J22" i="13"/>
  <c r="K22" i="13"/>
  <c r="L22" i="13"/>
  <c r="M22" i="13"/>
  <c r="N22" i="13"/>
  <c r="O22" i="13"/>
  <c r="B23" i="13"/>
  <c r="C23" i="13"/>
  <c r="D23" i="13"/>
  <c r="E23" i="13"/>
  <c r="F23" i="13"/>
  <c r="G23" i="13"/>
  <c r="H23" i="13"/>
  <c r="I23" i="13"/>
  <c r="J23" i="13"/>
  <c r="K23" i="13"/>
  <c r="L23" i="13"/>
  <c r="M23" i="13"/>
  <c r="N23" i="13"/>
  <c r="O23" i="13"/>
  <c r="B24" i="13"/>
  <c r="C24" i="13"/>
  <c r="D24" i="13"/>
  <c r="E24" i="13"/>
  <c r="F24" i="13"/>
  <c r="G24" i="13"/>
  <c r="H24" i="13"/>
  <c r="I24" i="13"/>
  <c r="J24" i="13"/>
  <c r="K24" i="13"/>
  <c r="L24" i="13"/>
  <c r="M24" i="13"/>
  <c r="N24" i="13"/>
  <c r="O24" i="13"/>
  <c r="B25" i="13"/>
  <c r="C25" i="13"/>
  <c r="D25" i="13"/>
  <c r="E25" i="13"/>
  <c r="F25" i="13"/>
  <c r="G25" i="13"/>
  <c r="H25" i="13"/>
  <c r="I25" i="13"/>
  <c r="J25" i="13"/>
  <c r="K25" i="13"/>
  <c r="L25" i="13"/>
  <c r="M25" i="13"/>
  <c r="N25" i="13"/>
  <c r="O25" i="13"/>
  <c r="B26" i="13"/>
  <c r="C26" i="13"/>
  <c r="D26" i="13"/>
  <c r="E26" i="13"/>
  <c r="F26" i="13"/>
  <c r="G26" i="13"/>
  <c r="H26" i="13"/>
  <c r="I26" i="13"/>
  <c r="J26" i="13"/>
  <c r="K26" i="13"/>
  <c r="L26" i="13"/>
  <c r="M26" i="13"/>
  <c r="N26" i="13"/>
  <c r="O26" i="13"/>
  <c r="B27" i="13"/>
  <c r="C27" i="13"/>
  <c r="D27" i="13"/>
  <c r="E27" i="13"/>
  <c r="F27" i="13"/>
  <c r="G27" i="13"/>
  <c r="H27" i="13"/>
  <c r="I27" i="13"/>
  <c r="J27" i="13"/>
  <c r="K27" i="13"/>
  <c r="L27" i="13"/>
  <c r="M27" i="13"/>
  <c r="N27" i="13"/>
  <c r="O27" i="13"/>
  <c r="B28" i="13"/>
  <c r="C28" i="13"/>
  <c r="D28" i="13"/>
  <c r="E28" i="13"/>
  <c r="F28" i="13"/>
  <c r="G28" i="13"/>
  <c r="H28" i="13"/>
  <c r="I28" i="13"/>
  <c r="J28" i="13"/>
  <c r="K28" i="13"/>
  <c r="L28" i="13"/>
  <c r="M28" i="13"/>
  <c r="N28" i="13"/>
  <c r="O28" i="13"/>
  <c r="B29" i="13"/>
  <c r="C29" i="13"/>
  <c r="D29" i="13"/>
  <c r="E29" i="13"/>
  <c r="F29" i="13"/>
  <c r="G29" i="13"/>
  <c r="H29" i="13"/>
  <c r="I29" i="13"/>
  <c r="J29" i="13"/>
  <c r="K29" i="13"/>
  <c r="L29" i="13"/>
  <c r="M29" i="13"/>
  <c r="N29" i="13"/>
  <c r="O29" i="13"/>
  <c r="B30" i="13"/>
  <c r="C30" i="13"/>
  <c r="D30" i="13"/>
  <c r="E30" i="13"/>
  <c r="F30" i="13"/>
  <c r="G30" i="13"/>
  <c r="H30" i="13"/>
  <c r="I30" i="13"/>
  <c r="J30" i="13"/>
  <c r="K30" i="13"/>
  <c r="L30" i="13"/>
  <c r="M30" i="13"/>
  <c r="N30" i="13"/>
  <c r="O30" i="13"/>
  <c r="B31" i="13"/>
  <c r="C31" i="13"/>
  <c r="D31" i="13"/>
  <c r="E31" i="13"/>
  <c r="F31" i="13"/>
  <c r="G31" i="13"/>
  <c r="H31" i="13"/>
  <c r="I31" i="13"/>
  <c r="J31" i="13"/>
  <c r="K31" i="13"/>
  <c r="L31" i="13"/>
  <c r="M31" i="13"/>
  <c r="N31" i="13"/>
  <c r="O31" i="13"/>
  <c r="B32" i="13"/>
  <c r="C32" i="13"/>
  <c r="D32" i="13"/>
  <c r="E32" i="13"/>
  <c r="F32" i="13"/>
  <c r="G32" i="13"/>
  <c r="H32" i="13"/>
  <c r="I32" i="13"/>
  <c r="J32" i="13"/>
  <c r="K32" i="13"/>
  <c r="L32" i="13"/>
  <c r="M32" i="13"/>
  <c r="N32" i="13"/>
  <c r="O32" i="13"/>
  <c r="B33" i="13"/>
  <c r="C33" i="13"/>
  <c r="D33" i="13"/>
  <c r="E33" i="13"/>
  <c r="F33" i="13"/>
  <c r="G33" i="13"/>
  <c r="H33" i="13"/>
  <c r="I33" i="13"/>
  <c r="J33" i="13"/>
  <c r="K33" i="13"/>
  <c r="L33" i="13"/>
  <c r="M33" i="13"/>
  <c r="N33" i="13"/>
  <c r="O33" i="13"/>
  <c r="B34" i="13"/>
  <c r="C34" i="13"/>
  <c r="D34" i="13"/>
  <c r="E34" i="13"/>
  <c r="F34" i="13"/>
  <c r="G34" i="13"/>
  <c r="H34" i="13"/>
  <c r="I34" i="13"/>
  <c r="J34" i="13"/>
  <c r="K34" i="13"/>
  <c r="L34" i="13"/>
  <c r="M34" i="13"/>
  <c r="N34" i="13"/>
  <c r="O34" i="13"/>
  <c r="B35" i="13"/>
  <c r="C35" i="13"/>
  <c r="D35" i="13"/>
  <c r="E35" i="13"/>
  <c r="F35" i="13"/>
  <c r="G35" i="13"/>
  <c r="H35" i="13"/>
  <c r="I35" i="13"/>
  <c r="J35" i="13"/>
  <c r="K35" i="13"/>
  <c r="L35" i="13"/>
  <c r="M35" i="13"/>
  <c r="N35" i="13"/>
  <c r="O35" i="13"/>
  <c r="B36" i="13"/>
  <c r="C36" i="13"/>
  <c r="D36" i="13"/>
  <c r="E36" i="13"/>
  <c r="F36" i="13"/>
  <c r="G36" i="13"/>
  <c r="H36" i="13"/>
  <c r="I36" i="13"/>
  <c r="J36" i="13"/>
  <c r="K36" i="13"/>
  <c r="L36" i="13"/>
  <c r="M36" i="13"/>
  <c r="N36" i="13"/>
  <c r="O36" i="13"/>
  <c r="B37" i="13"/>
  <c r="C37" i="13"/>
  <c r="D37" i="13"/>
  <c r="E37" i="13"/>
  <c r="F37" i="13"/>
  <c r="G37" i="13"/>
  <c r="H37" i="13"/>
  <c r="I37" i="13"/>
  <c r="J37" i="13"/>
  <c r="K37" i="13"/>
  <c r="L37" i="13"/>
  <c r="M37" i="13"/>
  <c r="N37" i="13"/>
  <c r="O37" i="13"/>
  <c r="B38" i="13"/>
  <c r="C38" i="13"/>
  <c r="D38" i="13"/>
  <c r="E38" i="13"/>
  <c r="F38" i="13"/>
  <c r="G38" i="13"/>
  <c r="H38" i="13"/>
  <c r="I38" i="13"/>
  <c r="J38" i="13"/>
  <c r="K38" i="13"/>
  <c r="L38" i="13"/>
  <c r="M38" i="13"/>
  <c r="N38" i="13"/>
  <c r="O38" i="13"/>
  <c r="B39" i="13"/>
  <c r="C39" i="13"/>
  <c r="D39" i="13"/>
  <c r="E39" i="13"/>
  <c r="F39" i="13"/>
  <c r="G39" i="13"/>
  <c r="H39" i="13"/>
  <c r="I39" i="13"/>
  <c r="J39" i="13"/>
  <c r="K39" i="13"/>
  <c r="L39" i="13"/>
  <c r="M39" i="13"/>
  <c r="N39" i="13"/>
  <c r="O39" i="13"/>
  <c r="B40" i="13"/>
  <c r="C40" i="13"/>
  <c r="D40" i="13"/>
  <c r="E40" i="13"/>
  <c r="F40" i="13"/>
  <c r="G40" i="13"/>
  <c r="H40" i="13"/>
  <c r="I40" i="13"/>
  <c r="J40" i="13"/>
  <c r="K40" i="13"/>
  <c r="L40" i="13"/>
  <c r="M40" i="13"/>
  <c r="N40" i="13"/>
  <c r="O40" i="13"/>
  <c r="B41" i="13"/>
  <c r="C41" i="13"/>
  <c r="D41" i="13"/>
  <c r="E41" i="13"/>
  <c r="F41" i="13"/>
  <c r="G41" i="13"/>
  <c r="H41" i="13"/>
  <c r="I41" i="13"/>
  <c r="J41" i="13"/>
  <c r="K41" i="13"/>
  <c r="L41" i="13"/>
  <c r="M41" i="13"/>
  <c r="N41" i="13"/>
  <c r="O41" i="13"/>
  <c r="B42" i="13"/>
  <c r="C42" i="13"/>
  <c r="D42" i="13"/>
  <c r="E42" i="13"/>
  <c r="F42" i="13"/>
  <c r="G42" i="13"/>
  <c r="H42" i="13"/>
  <c r="I42" i="13"/>
  <c r="J42" i="13"/>
  <c r="K42" i="13"/>
  <c r="L42" i="13"/>
  <c r="M42" i="13"/>
  <c r="N42" i="13"/>
  <c r="O42" i="13"/>
  <c r="B43" i="13"/>
  <c r="C43" i="13"/>
  <c r="D43" i="13"/>
  <c r="E43" i="13"/>
  <c r="F43" i="13"/>
  <c r="G43" i="13"/>
  <c r="H43" i="13"/>
  <c r="I43" i="13"/>
  <c r="J43" i="13"/>
  <c r="K43" i="13"/>
  <c r="L43" i="13"/>
  <c r="M43" i="13"/>
  <c r="N43" i="13"/>
  <c r="O43" i="13"/>
  <c r="B44" i="13"/>
  <c r="C44" i="13"/>
  <c r="D44" i="13"/>
  <c r="E44" i="13"/>
  <c r="F44" i="13"/>
  <c r="G44" i="13"/>
  <c r="H44" i="13"/>
  <c r="I44" i="13"/>
  <c r="J44" i="13"/>
  <c r="K44" i="13"/>
  <c r="L44" i="13"/>
  <c r="M44" i="13"/>
  <c r="N44" i="13"/>
  <c r="O44" i="13"/>
  <c r="B45" i="13"/>
  <c r="C45" i="13"/>
  <c r="D45" i="13"/>
  <c r="E45" i="13"/>
  <c r="F45" i="13"/>
  <c r="G45" i="13"/>
  <c r="H45" i="13"/>
  <c r="I45" i="13"/>
  <c r="J45" i="13"/>
  <c r="K45" i="13"/>
  <c r="L45" i="13"/>
  <c r="M45" i="13"/>
  <c r="N45" i="13"/>
  <c r="O45" i="13"/>
  <c r="B46" i="13"/>
  <c r="C46" i="13"/>
  <c r="D46" i="13"/>
  <c r="E46" i="13"/>
  <c r="F46" i="13"/>
  <c r="G46" i="13"/>
  <c r="H46" i="13"/>
  <c r="I46" i="13"/>
  <c r="J46" i="13"/>
  <c r="K46" i="13"/>
  <c r="L46" i="13"/>
  <c r="M46" i="13"/>
  <c r="N46" i="13"/>
  <c r="O46" i="13"/>
  <c r="B47" i="13"/>
  <c r="C47" i="13"/>
  <c r="D47" i="13"/>
  <c r="E47" i="13"/>
  <c r="F47" i="13"/>
  <c r="G47" i="13"/>
  <c r="H47" i="13"/>
  <c r="I47" i="13"/>
  <c r="J47" i="13"/>
  <c r="K47" i="13"/>
  <c r="L47" i="13"/>
  <c r="M47" i="13"/>
  <c r="N47" i="13"/>
  <c r="O47" i="13"/>
  <c r="B3" i="13"/>
  <c r="C3" i="13"/>
  <c r="D3" i="13"/>
  <c r="E3" i="13"/>
  <c r="F3" i="13"/>
  <c r="G3" i="13"/>
  <c r="H3" i="13"/>
  <c r="I3" i="13"/>
  <c r="J3" i="13"/>
  <c r="K3" i="13"/>
  <c r="L3" i="13"/>
  <c r="M3" i="13"/>
  <c r="N3" i="13"/>
  <c r="O3" i="13"/>
  <c r="O2" i="13"/>
  <c r="N2" i="13"/>
  <c r="M2" i="13"/>
  <c r="L2" i="13"/>
  <c r="K2" i="13"/>
  <c r="J2" i="13"/>
  <c r="I2" i="13"/>
  <c r="H2" i="13"/>
  <c r="G2" i="13"/>
  <c r="F2" i="13"/>
  <c r="E2" i="13"/>
  <c r="D2" i="13"/>
  <c r="C2" i="13"/>
  <c r="B2" i="13"/>
  <c r="A25" i="23" l="1"/>
  <c r="T25" i="23" l="1"/>
  <c r="A527" i="23" l="1"/>
  <c r="T527" i="23" s="1"/>
  <c r="A375" i="23"/>
  <c r="T375" i="23" s="1"/>
  <c r="A491" i="23"/>
  <c r="T491" i="23" s="1"/>
  <c r="A492" i="23"/>
  <c r="T492" i="23" s="1"/>
  <c r="A493" i="23"/>
  <c r="T493" i="23" s="1"/>
  <c r="A494" i="23"/>
  <c r="T494" i="23" s="1"/>
  <c r="A645" i="23"/>
  <c r="T645" i="23" s="1"/>
  <c r="A644" i="23"/>
  <c r="T644" i="23" s="1"/>
  <c r="A643" i="23"/>
  <c r="T643" i="23" s="1"/>
  <c r="A294" i="23" l="1"/>
  <c r="T294" i="23" s="1"/>
  <c r="A293" i="23"/>
  <c r="T293" i="23" s="1"/>
  <c r="A292" i="23"/>
  <c r="T292" i="23" s="1"/>
  <c r="A238" i="23"/>
  <c r="T238" i="23" s="1"/>
  <c r="A239" i="23"/>
  <c r="T239" i="23" s="1"/>
  <c r="A83" i="23"/>
  <c r="T83" i="23" s="1"/>
  <c r="F173" i="7" l="1"/>
  <c r="F134" i="7"/>
  <c r="F108" i="7"/>
  <c r="F82" i="7"/>
  <c r="F56" i="7"/>
  <c r="F30" i="7"/>
  <c r="F18" i="14" l="1"/>
  <c r="G18" i="14" s="1"/>
  <c r="F19" i="14"/>
  <c r="F36" i="14"/>
  <c r="G36" i="14" l="1"/>
  <c r="N38" i="14"/>
  <c r="N14" i="14"/>
  <c r="G19" i="14"/>
  <c r="A698" i="23"/>
  <c r="T698" i="23" s="1"/>
  <c r="A697" i="23"/>
  <c r="T697" i="23" s="1"/>
  <c r="A696" i="23"/>
  <c r="T696" i="23" s="1"/>
  <c r="A695" i="23"/>
  <c r="T695" i="23" s="1"/>
  <c r="A694" i="23"/>
  <c r="T694" i="23" s="1"/>
  <c r="A689" i="23"/>
  <c r="T689" i="23" s="1"/>
  <c r="A724" i="23"/>
  <c r="T724" i="23" s="1"/>
  <c r="F76" i="14" l="1"/>
  <c r="A699" i="23" l="1"/>
  <c r="T699" i="23" s="1"/>
  <c r="A40" i="23" l="1"/>
  <c r="T40" i="23" s="1"/>
  <c r="Q3" i="13" l="1"/>
  <c r="Q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2" i="13"/>
  <c r="N75" i="14" l="1"/>
  <c r="A245" i="23" l="1"/>
  <c r="T245" i="23" s="1"/>
  <c r="A779" i="23" l="1"/>
  <c r="A778" i="23"/>
  <c r="A739" i="23"/>
  <c r="A777" i="23"/>
  <c r="A776" i="23"/>
  <c r="A775" i="23"/>
  <c r="A726" i="23"/>
  <c r="T726" i="23" s="1"/>
  <c r="A725" i="23"/>
  <c r="T725" i="23" s="1"/>
  <c r="A657" i="23"/>
  <c r="T657" i="23" s="1"/>
  <c r="T778" i="23" l="1"/>
  <c r="T777" i="23"/>
  <c r="T739" i="23"/>
  <c r="T775" i="23"/>
  <c r="T776" i="23"/>
  <c r="T779" i="23"/>
  <c r="F32" i="7"/>
  <c r="A202" i="23" l="1"/>
  <c r="T202" i="23" s="1"/>
  <c r="A861" i="23" l="1"/>
  <c r="A860" i="23"/>
  <c r="A859" i="23"/>
  <c r="A858" i="23"/>
  <c r="A857" i="23"/>
  <c r="A856" i="23"/>
  <c r="A837" i="23"/>
  <c r="A836" i="23"/>
  <c r="A835" i="23"/>
  <c r="A793" i="23"/>
  <c r="A834" i="23"/>
  <c r="A39" i="23"/>
  <c r="T39" i="23" s="1"/>
  <c r="A792" i="23"/>
  <c r="A833" i="23"/>
  <c r="A38" i="23"/>
  <c r="T38" i="23" s="1"/>
  <c r="A832" i="23"/>
  <c r="A831" i="23"/>
  <c r="A830" i="23"/>
  <c r="A829" i="23"/>
  <c r="A828" i="23"/>
  <c r="A827" i="23"/>
  <c r="A826" i="23"/>
  <c r="A791" i="23"/>
  <c r="A825" i="23"/>
  <c r="A824" i="23"/>
  <c r="A823" i="23"/>
  <c r="A822" i="23"/>
  <c r="A821" i="23"/>
  <c r="A820" i="23"/>
  <c r="A819" i="23"/>
  <c r="A818" i="23"/>
  <c r="A790" i="23"/>
  <c r="A817" i="23"/>
  <c r="A816" i="23"/>
  <c r="A815" i="23"/>
  <c r="A814" i="23"/>
  <c r="A813" i="23"/>
  <c r="A812" i="23"/>
  <c r="A811" i="23"/>
  <c r="A810" i="23"/>
  <c r="A809" i="23"/>
  <c r="A808" i="23"/>
  <c r="T808" i="23" s="1"/>
  <c r="A807" i="23"/>
  <c r="A37" i="23"/>
  <c r="T37" i="23" s="1"/>
  <c r="A36" i="23"/>
  <c r="T36" i="23" s="1"/>
  <c r="A806" i="23"/>
  <c r="A805" i="23"/>
  <c r="A35" i="23"/>
  <c r="T35" i="23" s="1"/>
  <c r="A804" i="23"/>
  <c r="A803" i="23"/>
  <c r="A802" i="23"/>
  <c r="A801" i="23"/>
  <c r="A800" i="23"/>
  <c r="A799" i="23"/>
  <c r="A798" i="23"/>
  <c r="A797" i="23"/>
  <c r="A796" i="23"/>
  <c r="A795" i="23"/>
  <c r="A794" i="23"/>
  <c r="A855" i="23"/>
  <c r="A854" i="23"/>
  <c r="A853" i="23"/>
  <c r="A852" i="23"/>
  <c r="A851" i="23"/>
  <c r="A850" i="23"/>
  <c r="A849" i="23"/>
  <c r="A848" i="23"/>
  <c r="A847" i="23"/>
  <c r="A846" i="23"/>
  <c r="A845" i="23"/>
  <c r="A844" i="23"/>
  <c r="A843" i="23"/>
  <c r="A842" i="23"/>
  <c r="A841" i="23"/>
  <c r="A840" i="23"/>
  <c r="A839" i="23"/>
  <c r="A838" i="23"/>
  <c r="A774" i="23"/>
  <c r="A773" i="23"/>
  <c r="A772" i="23"/>
  <c r="A771" i="23"/>
  <c r="A738" i="23"/>
  <c r="A770" i="23"/>
  <c r="A769" i="23"/>
  <c r="A768" i="23"/>
  <c r="A767" i="23"/>
  <c r="A766" i="23"/>
  <c r="A737" i="23"/>
  <c r="A765" i="23"/>
  <c r="A764" i="23"/>
  <c r="A763" i="23"/>
  <c r="A736" i="23"/>
  <c r="A762" i="23"/>
  <c r="A735" i="23"/>
  <c r="A761" i="23"/>
  <c r="A760" i="23"/>
  <c r="A759" i="23"/>
  <c r="A758" i="23"/>
  <c r="A757" i="23"/>
  <c r="A756" i="23"/>
  <c r="A734" i="23"/>
  <c r="A755" i="23"/>
  <c r="A754" i="23"/>
  <c r="A753" i="23"/>
  <c r="A752" i="23"/>
  <c r="A751" i="23"/>
  <c r="A750" i="23"/>
  <c r="A749" i="23"/>
  <c r="A748" i="23"/>
  <c r="A747" i="23"/>
  <c r="A746" i="23"/>
  <c r="A745" i="23"/>
  <c r="A733" i="23"/>
  <c r="T733" i="23" s="1"/>
  <c r="A744" i="23"/>
  <c r="A743" i="23"/>
  <c r="A742" i="23"/>
  <c r="A741" i="23"/>
  <c r="A789" i="23"/>
  <c r="A788" i="23"/>
  <c r="A787" i="23"/>
  <c r="A786" i="23"/>
  <c r="A785" i="23"/>
  <c r="A740" i="23"/>
  <c r="A784" i="23"/>
  <c r="A783" i="23"/>
  <c r="A782" i="23"/>
  <c r="A781" i="23"/>
  <c r="A780" i="23"/>
  <c r="A723" i="23"/>
  <c r="T723" i="23" s="1"/>
  <c r="A41" i="23"/>
  <c r="T41" i="23" s="1"/>
  <c r="A722" i="23"/>
  <c r="T722" i="23" s="1"/>
  <c r="A721" i="23"/>
  <c r="T721" i="23" s="1"/>
  <c r="A720" i="23"/>
  <c r="T720" i="23" s="1"/>
  <c r="A719" i="23"/>
  <c r="T719" i="23" s="1"/>
  <c r="A718" i="23"/>
  <c r="T718" i="23" s="1"/>
  <c r="A717" i="23"/>
  <c r="T717" i="23" s="1"/>
  <c r="A716" i="23"/>
  <c r="T716" i="23" s="1"/>
  <c r="A715" i="23"/>
  <c r="T715" i="23" s="1"/>
  <c r="A714" i="23"/>
  <c r="T714" i="23" s="1"/>
  <c r="A713" i="23"/>
  <c r="T713" i="23" s="1"/>
  <c r="A712" i="23"/>
  <c r="T712" i="23" s="1"/>
  <c r="A711" i="23"/>
  <c r="T711" i="23" s="1"/>
  <c r="A710" i="23"/>
  <c r="T710" i="23" s="1"/>
  <c r="A709" i="23"/>
  <c r="T709" i="23" s="1"/>
  <c r="A708" i="23"/>
  <c r="T708" i="23" s="1"/>
  <c r="A707" i="23"/>
  <c r="T707" i="23" s="1"/>
  <c r="A706" i="23"/>
  <c r="T706" i="23" s="1"/>
  <c r="A705" i="23"/>
  <c r="T705" i="23" s="1"/>
  <c r="A704" i="23"/>
  <c r="T704" i="23" s="1"/>
  <c r="A703" i="23"/>
  <c r="T703" i="23" s="1"/>
  <c r="A702" i="23"/>
  <c r="T702" i="23" s="1"/>
  <c r="A701" i="23"/>
  <c r="T701" i="23" s="1"/>
  <c r="A700" i="23"/>
  <c r="T700" i="23" s="1"/>
  <c r="A693" i="23"/>
  <c r="T693" i="23" s="1"/>
  <c r="A692" i="23"/>
  <c r="T692" i="23" s="1"/>
  <c r="A691" i="23"/>
  <c r="T691" i="23" s="1"/>
  <c r="A690" i="23"/>
  <c r="T690" i="23" s="1"/>
  <c r="A688" i="23"/>
  <c r="T688" i="23" s="1"/>
  <c r="A687" i="23"/>
  <c r="T687" i="23" s="1"/>
  <c r="A686" i="23"/>
  <c r="T686" i="23" s="1"/>
  <c r="A685" i="23"/>
  <c r="T685" i="23" s="1"/>
  <c r="A684" i="23"/>
  <c r="T684" i="23" s="1"/>
  <c r="A683" i="23"/>
  <c r="T683" i="23" s="1"/>
  <c r="A682" i="23"/>
  <c r="T682" i="23" s="1"/>
  <c r="A681" i="23"/>
  <c r="T681" i="23" s="1"/>
  <c r="A680" i="23"/>
  <c r="T680" i="23" s="1"/>
  <c r="A679" i="23"/>
  <c r="T679" i="23" s="1"/>
  <c r="A678" i="23"/>
  <c r="T678" i="23" s="1"/>
  <c r="A677" i="23"/>
  <c r="T677" i="23" s="1"/>
  <c r="A676" i="23"/>
  <c r="T676" i="23" s="1"/>
  <c r="A675" i="23"/>
  <c r="T675" i="23" s="1"/>
  <c r="A674" i="23"/>
  <c r="T674" i="23" s="1"/>
  <c r="A673" i="23"/>
  <c r="T673" i="23" s="1"/>
  <c r="A672" i="23"/>
  <c r="T672" i="23" s="1"/>
  <c r="A671" i="23"/>
  <c r="T671" i="23" s="1"/>
  <c r="A670" i="23"/>
  <c r="T670" i="23" s="1"/>
  <c r="A669" i="23"/>
  <c r="T669" i="23" s="1"/>
  <c r="A668" i="23"/>
  <c r="T668" i="23" s="1"/>
  <c r="A667" i="23"/>
  <c r="T667" i="23" s="1"/>
  <c r="A666" i="23"/>
  <c r="T666" i="23" s="1"/>
  <c r="A665" i="23"/>
  <c r="T665" i="23" s="1"/>
  <c r="A664" i="23"/>
  <c r="T664" i="23" s="1"/>
  <c r="A663" i="23"/>
  <c r="T663" i="23" s="1"/>
  <c r="A662" i="23"/>
  <c r="T662" i="23" s="1"/>
  <c r="A661" i="23"/>
  <c r="T661" i="23" s="1"/>
  <c r="A660" i="23"/>
  <c r="T660" i="23" s="1"/>
  <c r="A659" i="23"/>
  <c r="T659" i="23" s="1"/>
  <c r="A658" i="23"/>
  <c r="T658" i="23" s="1"/>
  <c r="A654" i="23"/>
  <c r="T654" i="23" s="1"/>
  <c r="A653" i="23"/>
  <c r="T653" i="23" s="1"/>
  <c r="A652" i="23"/>
  <c r="T652" i="23" s="1"/>
  <c r="A655" i="23"/>
  <c r="T655" i="23" s="1"/>
  <c r="A651" i="23"/>
  <c r="T651" i="23" s="1"/>
  <c r="A656" i="23"/>
  <c r="T656" i="23" s="1"/>
  <c r="A650" i="23"/>
  <c r="T650" i="23" s="1"/>
  <c r="A535" i="23"/>
  <c r="T535" i="23" s="1"/>
  <c r="A534" i="23"/>
  <c r="T534" i="23" s="1"/>
  <c r="A533" i="23"/>
  <c r="T533" i="23" s="1"/>
  <c r="A532" i="23"/>
  <c r="T532" i="23" s="1"/>
  <c r="A531" i="23"/>
  <c r="T531" i="23" s="1"/>
  <c r="A530" i="23"/>
  <c r="T530" i="23" s="1"/>
  <c r="A529" i="23"/>
  <c r="T529" i="23" s="1"/>
  <c r="A528" i="23"/>
  <c r="T528" i="23" s="1"/>
  <c r="A526" i="23"/>
  <c r="T526" i="23" s="1"/>
  <c r="A525" i="23"/>
  <c r="T525" i="23" s="1"/>
  <c r="A524" i="23"/>
  <c r="T524" i="23" s="1"/>
  <c r="A523" i="23"/>
  <c r="T523" i="23" s="1"/>
  <c r="A522" i="23"/>
  <c r="T522" i="23" s="1"/>
  <c r="A521" i="23"/>
  <c r="T521" i="23" s="1"/>
  <c r="A520" i="23"/>
  <c r="T520" i="23" s="1"/>
  <c r="A519" i="23"/>
  <c r="T519" i="23" s="1"/>
  <c r="A518" i="23"/>
  <c r="T518" i="23" s="1"/>
  <c r="A517" i="23"/>
  <c r="T517" i="23" s="1"/>
  <c r="A516" i="23"/>
  <c r="T516" i="23" s="1"/>
  <c r="A515" i="23"/>
  <c r="T515" i="23" s="1"/>
  <c r="A514" i="23"/>
  <c r="T514" i="23" s="1"/>
  <c r="A513" i="23"/>
  <c r="T513" i="23" s="1"/>
  <c r="A512" i="23"/>
  <c r="T512" i="23" s="1"/>
  <c r="A511" i="23"/>
  <c r="T511" i="23" s="1"/>
  <c r="A510" i="23"/>
  <c r="T510" i="23" s="1"/>
  <c r="A509" i="23"/>
  <c r="T509" i="23" s="1"/>
  <c r="A508" i="23"/>
  <c r="T508" i="23" s="1"/>
  <c r="A34" i="23"/>
  <c r="T34" i="23" s="1"/>
  <c r="A507" i="23"/>
  <c r="T507" i="23" s="1"/>
  <c r="A506" i="23"/>
  <c r="T506" i="23" s="1"/>
  <c r="A649" i="23"/>
  <c r="T649" i="23" s="1"/>
  <c r="A648" i="23"/>
  <c r="T648" i="23" s="1"/>
  <c r="A647" i="23"/>
  <c r="T647" i="23" s="1"/>
  <c r="A646" i="23"/>
  <c r="T646" i="23" s="1"/>
  <c r="A642" i="23"/>
  <c r="T642" i="23" s="1"/>
  <c r="A641" i="23"/>
  <c r="T641" i="23" s="1"/>
  <c r="A640" i="23"/>
  <c r="T640" i="23" s="1"/>
  <c r="A639" i="23"/>
  <c r="T639" i="23" s="1"/>
  <c r="A638" i="23"/>
  <c r="T638" i="23" s="1"/>
  <c r="A637" i="23"/>
  <c r="T637" i="23" s="1"/>
  <c r="A636" i="23"/>
  <c r="T636" i="23" s="1"/>
  <c r="A635" i="23"/>
  <c r="T635" i="23" s="1"/>
  <c r="A634" i="23"/>
  <c r="T634" i="23" s="1"/>
  <c r="A633" i="23"/>
  <c r="T633" i="23" s="1"/>
  <c r="A632" i="23"/>
  <c r="T632" i="23" s="1"/>
  <c r="A631" i="23"/>
  <c r="T631" i="23" s="1"/>
  <c r="A630" i="23"/>
  <c r="T630" i="23" s="1"/>
  <c r="A629" i="23"/>
  <c r="T629" i="23" s="1"/>
  <c r="A628" i="23"/>
  <c r="T628" i="23" s="1"/>
  <c r="A505" i="23"/>
  <c r="T505" i="23" s="1"/>
  <c r="A627" i="23"/>
  <c r="T627" i="23" s="1"/>
  <c r="A626" i="23"/>
  <c r="T626" i="23" s="1"/>
  <c r="A625" i="23"/>
  <c r="T625" i="23" s="1"/>
  <c r="A624" i="23"/>
  <c r="T624" i="23" s="1"/>
  <c r="A623" i="23"/>
  <c r="T623" i="23" s="1"/>
  <c r="A622" i="23"/>
  <c r="T622" i="23" s="1"/>
  <c r="A621" i="23"/>
  <c r="T621" i="23" s="1"/>
  <c r="A620" i="23"/>
  <c r="T620" i="23" s="1"/>
  <c r="A504" i="23"/>
  <c r="T504" i="23" s="1"/>
  <c r="A619" i="23"/>
  <c r="T619" i="23" s="1"/>
  <c r="A618" i="23"/>
  <c r="T618" i="23" s="1"/>
  <c r="A617" i="23"/>
  <c r="T617" i="23" s="1"/>
  <c r="A616" i="23"/>
  <c r="T616" i="23" s="1"/>
  <c r="A615" i="23"/>
  <c r="T615" i="23" s="1"/>
  <c r="A614" i="23"/>
  <c r="T614" i="23" s="1"/>
  <c r="A503" i="23"/>
  <c r="T503" i="23" s="1"/>
  <c r="A613" i="23"/>
  <c r="T613" i="23" s="1"/>
  <c r="A612" i="23"/>
  <c r="T612" i="23" s="1"/>
  <c r="A611" i="23"/>
  <c r="T611" i="23" s="1"/>
  <c r="A610" i="23"/>
  <c r="T610" i="23" s="1"/>
  <c r="A609" i="23"/>
  <c r="T609" i="23" s="1"/>
  <c r="A502" i="23"/>
  <c r="T502" i="23" s="1"/>
  <c r="A608" i="23"/>
  <c r="T608" i="23" s="1"/>
  <c r="A607" i="23"/>
  <c r="T607" i="23" s="1"/>
  <c r="A606" i="23"/>
  <c r="T606" i="23" s="1"/>
  <c r="A605" i="23"/>
  <c r="T605" i="23" s="1"/>
  <c r="A604" i="23"/>
  <c r="T604" i="23" s="1"/>
  <c r="A603" i="23"/>
  <c r="T603" i="23" s="1"/>
  <c r="A602" i="23"/>
  <c r="T602" i="23" s="1"/>
  <c r="A601" i="23"/>
  <c r="T601" i="23" s="1"/>
  <c r="A600" i="23"/>
  <c r="T600" i="23" s="1"/>
  <c r="A599" i="23"/>
  <c r="T599" i="23" s="1"/>
  <c r="A501" i="23"/>
  <c r="T501" i="23" s="1"/>
  <c r="A598" i="23"/>
  <c r="T598" i="23" s="1"/>
  <c r="A500" i="23"/>
  <c r="T500" i="23" s="1"/>
  <c r="A597" i="23"/>
  <c r="T597" i="23" s="1"/>
  <c r="A596" i="23"/>
  <c r="T596" i="23" s="1"/>
  <c r="A499" i="23"/>
  <c r="T499" i="23" s="1"/>
  <c r="A595" i="23"/>
  <c r="T595" i="23" s="1"/>
  <c r="A594" i="23"/>
  <c r="T594" i="23" s="1"/>
  <c r="A593" i="23"/>
  <c r="T593" i="23" s="1"/>
  <c r="A592" i="23"/>
  <c r="T592" i="23" s="1"/>
  <c r="A591" i="23"/>
  <c r="T591" i="23" s="1"/>
  <c r="A590" i="23"/>
  <c r="T590" i="23" s="1"/>
  <c r="A589" i="23"/>
  <c r="T589" i="23" s="1"/>
  <c r="A588" i="23"/>
  <c r="T588" i="23" s="1"/>
  <c r="A587" i="23"/>
  <c r="T587" i="23" s="1"/>
  <c r="A498" i="23"/>
  <c r="T498" i="23" s="1"/>
  <c r="A586" i="23"/>
  <c r="T586" i="23" s="1"/>
  <c r="A585" i="23"/>
  <c r="T585" i="23" s="1"/>
  <c r="A584" i="23"/>
  <c r="T584" i="23" s="1"/>
  <c r="A583" i="23"/>
  <c r="T583" i="23" s="1"/>
  <c r="A582" i="23"/>
  <c r="T582" i="23" s="1"/>
  <c r="A581" i="23"/>
  <c r="T581" i="23" s="1"/>
  <c r="A580" i="23"/>
  <c r="T580" i="23" s="1"/>
  <c r="A579" i="23"/>
  <c r="T579" i="23" s="1"/>
  <c r="A578" i="23"/>
  <c r="T578" i="23" s="1"/>
  <c r="A577" i="23"/>
  <c r="T577" i="23" s="1"/>
  <c r="A576" i="23"/>
  <c r="T576" i="23" s="1"/>
  <c r="A575" i="23"/>
  <c r="T575" i="23" s="1"/>
  <c r="A574" i="23"/>
  <c r="T574" i="23" s="1"/>
  <c r="A573" i="23"/>
  <c r="T573" i="23" s="1"/>
  <c r="A572" i="23"/>
  <c r="T572" i="23" s="1"/>
  <c r="A571" i="23"/>
  <c r="T571" i="23" s="1"/>
  <c r="A570" i="23"/>
  <c r="T570" i="23" s="1"/>
  <c r="A569" i="23"/>
  <c r="T569" i="23" s="1"/>
  <c r="A568" i="23"/>
  <c r="T568" i="23" s="1"/>
  <c r="A567" i="23"/>
  <c r="T567" i="23" s="1"/>
  <c r="A566" i="23"/>
  <c r="T566" i="23" s="1"/>
  <c r="A565" i="23"/>
  <c r="T565" i="23" s="1"/>
  <c r="A564" i="23"/>
  <c r="T564" i="23" s="1"/>
  <c r="A563" i="23"/>
  <c r="T563" i="23" s="1"/>
  <c r="A562" i="23"/>
  <c r="T562" i="23" s="1"/>
  <c r="A561" i="23"/>
  <c r="T561" i="23" s="1"/>
  <c r="A560" i="23"/>
  <c r="T560" i="23" s="1"/>
  <c r="A559" i="23"/>
  <c r="T559" i="23" s="1"/>
  <c r="A558" i="23"/>
  <c r="T558" i="23" s="1"/>
  <c r="A557" i="23"/>
  <c r="T557" i="23" s="1"/>
  <c r="A556" i="23"/>
  <c r="T556" i="23" s="1"/>
  <c r="A555" i="23"/>
  <c r="T555" i="23" s="1"/>
  <c r="A554" i="23"/>
  <c r="T554" i="23" s="1"/>
  <c r="A553" i="23"/>
  <c r="T553" i="23" s="1"/>
  <c r="A552" i="23"/>
  <c r="T552" i="23" s="1"/>
  <c r="A551" i="23"/>
  <c r="T551" i="23" s="1"/>
  <c r="A550" i="23"/>
  <c r="T550" i="23" s="1"/>
  <c r="A549" i="23"/>
  <c r="T549" i="23" s="1"/>
  <c r="A548" i="23"/>
  <c r="T548" i="23" s="1"/>
  <c r="A547" i="23"/>
  <c r="T547" i="23" s="1"/>
  <c r="A546" i="23"/>
  <c r="T546" i="23" s="1"/>
  <c r="A545" i="23"/>
  <c r="T545" i="23" s="1"/>
  <c r="A544" i="23"/>
  <c r="T544" i="23" s="1"/>
  <c r="A543" i="23"/>
  <c r="T543" i="23" s="1"/>
  <c r="A542" i="23"/>
  <c r="T542" i="23" s="1"/>
  <c r="A541" i="23"/>
  <c r="T541" i="23" s="1"/>
  <c r="A540" i="23"/>
  <c r="T540" i="23" s="1"/>
  <c r="A539" i="23"/>
  <c r="T539" i="23" s="1"/>
  <c r="A538" i="23"/>
  <c r="T538" i="23" s="1"/>
  <c r="A537" i="23"/>
  <c r="T537" i="23" s="1"/>
  <c r="A536" i="23"/>
  <c r="T536" i="23" s="1"/>
  <c r="A383" i="23"/>
  <c r="T383" i="23" s="1"/>
  <c r="A382" i="23"/>
  <c r="T382" i="23" s="1"/>
  <c r="A381" i="23"/>
  <c r="T381" i="23" s="1"/>
  <c r="A380" i="23"/>
  <c r="T380" i="23" s="1"/>
  <c r="A379" i="23"/>
  <c r="T379" i="23" s="1"/>
  <c r="A378" i="23"/>
  <c r="T378" i="23" s="1"/>
  <c r="A377" i="23"/>
  <c r="T377" i="23" s="1"/>
  <c r="A376" i="23"/>
  <c r="T376" i="23" s="1"/>
  <c r="A374" i="23"/>
  <c r="T374" i="23" s="1"/>
  <c r="A373" i="23"/>
  <c r="T373" i="23" s="1"/>
  <c r="A372" i="23"/>
  <c r="T372" i="23" s="1"/>
  <c r="A371" i="23"/>
  <c r="T371" i="23" s="1"/>
  <c r="A33" i="23"/>
  <c r="T33" i="23" s="1"/>
  <c r="A32" i="23"/>
  <c r="T32" i="23" s="1"/>
  <c r="A370" i="23"/>
  <c r="T370" i="23" s="1"/>
  <c r="A369" i="23"/>
  <c r="T369" i="23" s="1"/>
  <c r="A368" i="23"/>
  <c r="T368" i="23" s="1"/>
  <c r="A367" i="23"/>
  <c r="T367" i="23" s="1"/>
  <c r="A366" i="23"/>
  <c r="T366" i="23" s="1"/>
  <c r="A26" i="23"/>
  <c r="A365" i="23"/>
  <c r="T365" i="23" s="1"/>
  <c r="A364" i="23"/>
  <c r="T364" i="23" s="1"/>
  <c r="A363" i="23"/>
  <c r="T363" i="23" s="1"/>
  <c r="A362" i="23"/>
  <c r="T362" i="23" s="1"/>
  <c r="A361" i="23"/>
  <c r="T361" i="23" s="1"/>
  <c r="A360" i="23"/>
  <c r="T360" i="23" s="1"/>
  <c r="A359" i="23"/>
  <c r="T359" i="23" s="1"/>
  <c r="A358" i="23"/>
  <c r="T358" i="23" s="1"/>
  <c r="A357" i="23"/>
  <c r="T357" i="23" s="1"/>
  <c r="A30" i="23"/>
  <c r="T30" i="23" s="1"/>
  <c r="A356" i="23"/>
  <c r="T356" i="23" s="1"/>
  <c r="A355" i="23"/>
  <c r="T355" i="23" s="1"/>
  <c r="A354" i="23"/>
  <c r="T354" i="23" s="1"/>
  <c r="A497" i="23"/>
  <c r="T497" i="23" s="1"/>
  <c r="A496" i="23"/>
  <c r="T496" i="23" s="1"/>
  <c r="A495" i="23"/>
  <c r="T495" i="23" s="1"/>
  <c r="A490" i="23"/>
  <c r="T490" i="23" s="1"/>
  <c r="A489" i="23"/>
  <c r="T489" i="23" s="1"/>
  <c r="A488" i="23"/>
  <c r="T488" i="23" s="1"/>
  <c r="A487" i="23"/>
  <c r="T487" i="23" s="1"/>
  <c r="A486" i="23"/>
  <c r="T486" i="23" s="1"/>
  <c r="A485" i="23"/>
  <c r="T485" i="23" s="1"/>
  <c r="A484" i="23"/>
  <c r="T484" i="23" s="1"/>
  <c r="A483" i="23"/>
  <c r="T483" i="23" s="1"/>
  <c r="A29" i="23"/>
  <c r="T29" i="23" s="1"/>
  <c r="A482" i="23"/>
  <c r="T482" i="23" s="1"/>
  <c r="A481" i="23"/>
  <c r="T481" i="23" s="1"/>
  <c r="A480" i="23"/>
  <c r="T480" i="23" s="1"/>
  <c r="A479" i="23"/>
  <c r="T479" i="23" s="1"/>
  <c r="A478" i="23"/>
  <c r="T478" i="23" s="1"/>
  <c r="A477" i="23"/>
  <c r="T477" i="23" s="1"/>
  <c r="A476" i="23"/>
  <c r="T476" i="23" s="1"/>
  <c r="A353" i="23"/>
  <c r="T353" i="23" s="1"/>
  <c r="A475" i="23"/>
  <c r="T475" i="23" s="1"/>
  <c r="A474" i="23"/>
  <c r="T474" i="23" s="1"/>
  <c r="A473" i="23"/>
  <c r="T473" i="23" s="1"/>
  <c r="A472" i="23"/>
  <c r="T472" i="23" s="1"/>
  <c r="A471" i="23"/>
  <c r="T471" i="23" s="1"/>
  <c r="A470" i="23"/>
  <c r="T470" i="23" s="1"/>
  <c r="A469" i="23"/>
  <c r="T469" i="23" s="1"/>
  <c r="A468" i="23"/>
  <c r="T468" i="23" s="1"/>
  <c r="A352" i="23"/>
  <c r="T352" i="23" s="1"/>
  <c r="A467" i="23"/>
  <c r="T467" i="23" s="1"/>
  <c r="A466" i="23"/>
  <c r="T466" i="23" s="1"/>
  <c r="A465" i="23"/>
  <c r="T465" i="23" s="1"/>
  <c r="A464" i="23"/>
  <c r="T464" i="23" s="1"/>
  <c r="A463" i="23"/>
  <c r="T463" i="23" s="1"/>
  <c r="A462" i="23"/>
  <c r="T462" i="23" s="1"/>
  <c r="A351" i="23"/>
  <c r="T351" i="23" s="1"/>
  <c r="A461" i="23"/>
  <c r="T461" i="23" s="1"/>
  <c r="A460" i="23"/>
  <c r="T460" i="23" s="1"/>
  <c r="A459" i="23"/>
  <c r="T459" i="23" s="1"/>
  <c r="A458" i="23"/>
  <c r="T458" i="23" s="1"/>
  <c r="A457" i="23"/>
  <c r="T457" i="23" s="1"/>
  <c r="A350" i="23"/>
  <c r="T350" i="23" s="1"/>
  <c r="A456" i="23"/>
  <c r="T456" i="23" s="1"/>
  <c r="A455" i="23"/>
  <c r="T455" i="23" s="1"/>
  <c r="A454" i="23"/>
  <c r="T454" i="23" s="1"/>
  <c r="A453" i="23"/>
  <c r="T453" i="23" s="1"/>
  <c r="A452" i="23"/>
  <c r="T452" i="23" s="1"/>
  <c r="A451" i="23"/>
  <c r="T451" i="23" s="1"/>
  <c r="A450" i="23"/>
  <c r="T450" i="23" s="1"/>
  <c r="A449" i="23"/>
  <c r="T449" i="23" s="1"/>
  <c r="A448" i="23"/>
  <c r="T448" i="23" s="1"/>
  <c r="A447" i="23"/>
  <c r="T447" i="23" s="1"/>
  <c r="A349" i="23"/>
  <c r="T349" i="23" s="1"/>
  <c r="A446" i="23"/>
  <c r="T446" i="23" s="1"/>
  <c r="A348" i="23"/>
  <c r="T348" i="23" s="1"/>
  <c r="A445" i="23"/>
  <c r="T445" i="23" s="1"/>
  <c r="A444" i="23"/>
  <c r="T444" i="23" s="1"/>
  <c r="A347" i="23"/>
  <c r="T347" i="23" s="1"/>
  <c r="A443" i="23"/>
  <c r="T443" i="23" s="1"/>
  <c r="A442" i="23"/>
  <c r="T442" i="23" s="1"/>
  <c r="A441" i="23"/>
  <c r="T441" i="23" s="1"/>
  <c r="A440" i="23"/>
  <c r="T440" i="23" s="1"/>
  <c r="A439" i="23"/>
  <c r="T439" i="23" s="1"/>
  <c r="A438" i="23"/>
  <c r="T438" i="23" s="1"/>
  <c r="A437" i="23"/>
  <c r="T437" i="23" s="1"/>
  <c r="A436" i="23"/>
  <c r="T436" i="23" s="1"/>
  <c r="A435" i="23"/>
  <c r="T435" i="23" s="1"/>
  <c r="A346" i="23"/>
  <c r="T346" i="23" s="1"/>
  <c r="A434" i="23"/>
  <c r="T434" i="23" s="1"/>
  <c r="A433" i="23"/>
  <c r="T433" i="23" s="1"/>
  <c r="A432" i="23"/>
  <c r="T432" i="23" s="1"/>
  <c r="A431" i="23"/>
  <c r="T431" i="23" s="1"/>
  <c r="A430" i="23"/>
  <c r="T430" i="23" s="1"/>
  <c r="A429" i="23"/>
  <c r="T429" i="23" s="1"/>
  <c r="A428" i="23"/>
  <c r="T428" i="23" s="1"/>
  <c r="A427" i="23"/>
  <c r="T427" i="23" s="1"/>
  <c r="A426" i="23"/>
  <c r="T426" i="23" s="1"/>
  <c r="A28" i="23"/>
  <c r="T28" i="23" s="1"/>
  <c r="A425" i="23"/>
  <c r="T425" i="23" s="1"/>
  <c r="A424" i="23"/>
  <c r="T424" i="23" s="1"/>
  <c r="A423" i="23"/>
  <c r="T423" i="23" s="1"/>
  <c r="A422" i="23"/>
  <c r="T422" i="23" s="1"/>
  <c r="A421" i="23"/>
  <c r="T421" i="23" s="1"/>
  <c r="A420" i="23"/>
  <c r="T420" i="23" s="1"/>
  <c r="A419" i="23"/>
  <c r="T419" i="23" s="1"/>
  <c r="A418" i="23"/>
  <c r="T418" i="23" s="1"/>
  <c r="A417" i="23"/>
  <c r="T417" i="23" s="1"/>
  <c r="A416" i="23"/>
  <c r="T416" i="23" s="1"/>
  <c r="A415" i="23"/>
  <c r="T415" i="23" s="1"/>
  <c r="A414" i="23"/>
  <c r="T414" i="23" s="1"/>
  <c r="A413" i="23"/>
  <c r="T413" i="23" s="1"/>
  <c r="A412" i="23"/>
  <c r="T412" i="23" s="1"/>
  <c r="A411" i="23"/>
  <c r="T411" i="23" s="1"/>
  <c r="A410" i="23"/>
  <c r="T410" i="23" s="1"/>
  <c r="A409" i="23"/>
  <c r="T409" i="23" s="1"/>
  <c r="A408" i="23"/>
  <c r="T408" i="23" s="1"/>
  <c r="A407" i="23"/>
  <c r="T407" i="23" s="1"/>
  <c r="A406" i="23"/>
  <c r="T406" i="23" s="1"/>
  <c r="A27" i="23"/>
  <c r="T27" i="23" s="1"/>
  <c r="A405" i="23"/>
  <c r="T405" i="23" s="1"/>
  <c r="A404" i="23"/>
  <c r="T404" i="23" s="1"/>
  <c r="A403" i="23"/>
  <c r="T403" i="23" s="1"/>
  <c r="A402" i="23"/>
  <c r="T402" i="23" s="1"/>
  <c r="A401" i="23"/>
  <c r="T401" i="23" s="1"/>
  <c r="A400" i="23"/>
  <c r="T400" i="23" s="1"/>
  <c r="A399" i="23"/>
  <c r="T399" i="23" s="1"/>
  <c r="A398" i="23"/>
  <c r="T398" i="23" s="1"/>
  <c r="A397" i="23"/>
  <c r="T397" i="23" s="1"/>
  <c r="A396" i="23"/>
  <c r="T396" i="23" s="1"/>
  <c r="A395" i="23"/>
  <c r="T395" i="23" s="1"/>
  <c r="A394" i="23"/>
  <c r="T394" i="23" s="1"/>
  <c r="A393" i="23"/>
  <c r="T393" i="23" s="1"/>
  <c r="A392" i="23"/>
  <c r="T392" i="23" s="1"/>
  <c r="A391" i="23"/>
  <c r="T391" i="23" s="1"/>
  <c r="A390" i="23"/>
  <c r="T390" i="23" s="1"/>
  <c r="A389" i="23"/>
  <c r="T389" i="23" s="1"/>
  <c r="A388" i="23"/>
  <c r="T388" i="23" s="1"/>
  <c r="A387" i="23"/>
  <c r="T387" i="23" s="1"/>
  <c r="A386" i="23"/>
  <c r="T386" i="23" s="1"/>
  <c r="A385" i="23"/>
  <c r="T385" i="23" s="1"/>
  <c r="A384" i="23"/>
  <c r="T384" i="23" s="1"/>
  <c r="A327" i="23"/>
  <c r="T327" i="23" s="1"/>
  <c r="A334" i="23"/>
  <c r="T334" i="23" s="1"/>
  <c r="A333" i="23"/>
  <c r="T333" i="23" s="1"/>
  <c r="A332" i="23"/>
  <c r="T332" i="23" s="1"/>
  <c r="A345" i="23"/>
  <c r="T345" i="23" s="1"/>
  <c r="A344" i="23"/>
  <c r="T344" i="23" s="1"/>
  <c r="A343" i="23"/>
  <c r="T343" i="23" s="1"/>
  <c r="A342" i="23"/>
  <c r="T342" i="23" s="1"/>
  <c r="A331" i="23"/>
  <c r="T331" i="23" s="1"/>
  <c r="A330" i="23"/>
  <c r="T330" i="23" s="1"/>
  <c r="A329" i="23"/>
  <c r="T329" i="23" s="1"/>
  <c r="A341" i="23"/>
  <c r="T341" i="23" s="1"/>
  <c r="A340" i="23"/>
  <c r="T340" i="23" s="1"/>
  <c r="A339" i="23"/>
  <c r="T339" i="23" s="1"/>
  <c r="A338" i="23"/>
  <c r="T338" i="23" s="1"/>
  <c r="A337" i="23"/>
  <c r="T337" i="23" s="1"/>
  <c r="A336" i="23"/>
  <c r="T336" i="23" s="1"/>
  <c r="A335" i="23"/>
  <c r="T335" i="23" s="1"/>
  <c r="A328" i="23"/>
  <c r="T328" i="23" s="1"/>
  <c r="A312" i="23"/>
  <c r="T312" i="23" s="1"/>
  <c r="A311" i="23"/>
  <c r="T311" i="23" s="1"/>
  <c r="A310" i="23"/>
  <c r="T310" i="23" s="1"/>
  <c r="A301" i="23"/>
  <c r="T301" i="23" s="1"/>
  <c r="A309" i="23"/>
  <c r="T309" i="23" s="1"/>
  <c r="A308" i="23"/>
  <c r="T308" i="23" s="1"/>
  <c r="A307" i="23"/>
  <c r="T307" i="23" s="1"/>
  <c r="A306" i="23"/>
  <c r="T306" i="23" s="1"/>
  <c r="A300" i="23"/>
  <c r="T300" i="23" s="1"/>
  <c r="A305" i="23"/>
  <c r="T305" i="23" s="1"/>
  <c r="A299" i="23"/>
  <c r="T299" i="23" s="1"/>
  <c r="A304" i="23"/>
  <c r="T304" i="23" s="1"/>
  <c r="A303" i="23"/>
  <c r="T303" i="23" s="1"/>
  <c r="A326" i="23"/>
  <c r="T326" i="23" s="1"/>
  <c r="A325" i="23"/>
  <c r="T325" i="23" s="1"/>
  <c r="A324" i="23"/>
  <c r="T324" i="23" s="1"/>
  <c r="A323" i="23"/>
  <c r="T323" i="23" s="1"/>
  <c r="A322" i="23"/>
  <c r="T322" i="23" s="1"/>
  <c r="A321" i="23"/>
  <c r="T321" i="23" s="1"/>
  <c r="A320" i="23"/>
  <c r="T320" i="23" s="1"/>
  <c r="A319" i="23"/>
  <c r="T319" i="23" s="1"/>
  <c r="A318" i="23"/>
  <c r="T318" i="23" s="1"/>
  <c r="A317" i="23"/>
  <c r="T317" i="23" s="1"/>
  <c r="A302" i="23"/>
  <c r="T302" i="23" s="1"/>
  <c r="A316" i="23"/>
  <c r="T316" i="23" s="1"/>
  <c r="A315" i="23"/>
  <c r="T315" i="23" s="1"/>
  <c r="A314" i="23"/>
  <c r="T314" i="23" s="1"/>
  <c r="A313" i="23"/>
  <c r="T313" i="23" s="1"/>
  <c r="A298" i="23"/>
  <c r="T298" i="23" s="1"/>
  <c r="A297" i="23"/>
  <c r="T297" i="23" s="1"/>
  <c r="A296" i="23"/>
  <c r="T296" i="23" s="1"/>
  <c r="A295" i="23"/>
  <c r="T295" i="23" s="1"/>
  <c r="A281" i="23"/>
  <c r="T281" i="23" s="1"/>
  <c r="A280" i="23"/>
  <c r="T280" i="23" s="1"/>
  <c r="A279" i="23"/>
  <c r="T279" i="23" s="1"/>
  <c r="A278" i="23"/>
  <c r="T278" i="23" s="1"/>
  <c r="A277" i="23"/>
  <c r="T277" i="23" s="1"/>
  <c r="A276" i="23"/>
  <c r="T276" i="23" s="1"/>
  <c r="A275" i="23"/>
  <c r="T275" i="23" s="1"/>
  <c r="A274" i="23"/>
  <c r="T274" i="23" s="1"/>
  <c r="A273" i="23"/>
  <c r="T273" i="23" s="1"/>
  <c r="A272" i="23"/>
  <c r="T272" i="23" s="1"/>
  <c r="A271" i="23"/>
  <c r="T271" i="23" s="1"/>
  <c r="A270" i="23"/>
  <c r="T270" i="23" s="1"/>
  <c r="A269" i="23"/>
  <c r="T269" i="23" s="1"/>
  <c r="A268" i="23"/>
  <c r="T268" i="23" s="1"/>
  <c r="A267" i="23"/>
  <c r="T267" i="23" s="1"/>
  <c r="A266" i="23"/>
  <c r="T266" i="23" s="1"/>
  <c r="A265" i="23"/>
  <c r="T265" i="23" s="1"/>
  <c r="A264" i="23"/>
  <c r="T264" i="23" s="1"/>
  <c r="A263" i="23"/>
  <c r="T263" i="23" s="1"/>
  <c r="A262" i="23"/>
  <c r="T262" i="23" s="1"/>
  <c r="A261" i="23"/>
  <c r="T261" i="23" s="1"/>
  <c r="A260" i="23"/>
  <c r="T260" i="23" s="1"/>
  <c r="A259" i="23"/>
  <c r="T259" i="23" s="1"/>
  <c r="A258" i="23"/>
  <c r="T258" i="23" s="1"/>
  <c r="A257" i="23"/>
  <c r="T257" i="23" s="1"/>
  <c r="A256" i="23"/>
  <c r="T256" i="23" s="1"/>
  <c r="A255" i="23"/>
  <c r="T255" i="23" s="1"/>
  <c r="A254" i="23"/>
  <c r="T254" i="23" s="1"/>
  <c r="A253" i="23"/>
  <c r="T253" i="23" s="1"/>
  <c r="A252" i="23"/>
  <c r="T252" i="23" s="1"/>
  <c r="A251" i="23"/>
  <c r="T251" i="23" s="1"/>
  <c r="A250" i="23"/>
  <c r="T250" i="23" s="1"/>
  <c r="A249" i="23"/>
  <c r="T249" i="23" s="1"/>
  <c r="A248" i="23"/>
  <c r="T248" i="23" s="1"/>
  <c r="A247" i="23"/>
  <c r="T247" i="23" s="1"/>
  <c r="A246" i="23"/>
  <c r="T246" i="23" s="1"/>
  <c r="A244" i="23"/>
  <c r="T244" i="23" s="1"/>
  <c r="A243" i="23"/>
  <c r="T243" i="23" s="1"/>
  <c r="A291" i="23"/>
  <c r="T291" i="23" s="1"/>
  <c r="A290" i="23"/>
  <c r="T290" i="23" s="1"/>
  <c r="A289" i="23"/>
  <c r="T289" i="23" s="1"/>
  <c r="A288" i="23"/>
  <c r="T288" i="23" s="1"/>
  <c r="A242" i="23"/>
  <c r="T242" i="23" s="1"/>
  <c r="A241" i="23"/>
  <c r="T241" i="23" s="1"/>
  <c r="A287" i="23"/>
  <c r="T287" i="23" s="1"/>
  <c r="A286" i="23"/>
  <c r="T286" i="23" s="1"/>
  <c r="A285" i="23"/>
  <c r="T285" i="23" s="1"/>
  <c r="A284" i="23"/>
  <c r="T284" i="23" s="1"/>
  <c r="A283" i="23"/>
  <c r="T283" i="23" s="1"/>
  <c r="A282" i="23"/>
  <c r="T282" i="23" s="1"/>
  <c r="A234" i="23"/>
  <c r="T234" i="23" s="1"/>
  <c r="A233" i="23"/>
  <c r="T233" i="23" s="1"/>
  <c r="A232" i="23"/>
  <c r="T232" i="23" s="1"/>
  <c r="A218" i="23"/>
  <c r="T218" i="23" s="1"/>
  <c r="A231" i="23"/>
  <c r="T231" i="23" s="1"/>
  <c r="A217" i="23"/>
  <c r="T217" i="23" s="1"/>
  <c r="A230" i="23"/>
  <c r="T230" i="23" s="1"/>
  <c r="A229" i="23"/>
  <c r="T229" i="23" s="1"/>
  <c r="A228" i="23"/>
  <c r="T228" i="23" s="1"/>
  <c r="A227" i="23"/>
  <c r="T227" i="23" s="1"/>
  <c r="A226" i="23"/>
  <c r="T226" i="23" s="1"/>
  <c r="A225" i="23"/>
  <c r="T225" i="23" s="1"/>
  <c r="A216" i="23"/>
  <c r="T216" i="23" s="1"/>
  <c r="A224" i="23"/>
  <c r="T224" i="23" s="1"/>
  <c r="A223" i="23"/>
  <c r="T223" i="23" s="1"/>
  <c r="A222" i="23"/>
  <c r="T222" i="23" s="1"/>
  <c r="A221" i="23"/>
  <c r="T221" i="23" s="1"/>
  <c r="A220" i="23"/>
  <c r="T220" i="23" s="1"/>
  <c r="A240" i="23"/>
  <c r="T240" i="23" s="1"/>
  <c r="A237" i="23"/>
  <c r="T237" i="23" s="1"/>
  <c r="A236" i="23"/>
  <c r="T236" i="23" s="1"/>
  <c r="A235" i="23"/>
  <c r="T235" i="23" s="1"/>
  <c r="A219" i="23"/>
  <c r="T219" i="23" s="1"/>
  <c r="A213" i="23"/>
  <c r="T213" i="23" s="1"/>
  <c r="A212" i="23"/>
  <c r="T212" i="23" s="1"/>
  <c r="A211" i="23"/>
  <c r="T211" i="23" s="1"/>
  <c r="A210" i="23"/>
  <c r="T210" i="23" s="1"/>
  <c r="A215" i="23"/>
  <c r="T215" i="23" s="1"/>
  <c r="A214" i="23"/>
  <c r="T214" i="23" s="1"/>
  <c r="A209" i="23"/>
  <c r="T209" i="23" s="1"/>
  <c r="A208" i="23"/>
  <c r="T208" i="23" s="1"/>
  <c r="A207" i="23"/>
  <c r="T207" i="23" s="1"/>
  <c r="A206" i="23"/>
  <c r="T206" i="23" s="1"/>
  <c r="A205" i="23"/>
  <c r="T205" i="23" s="1"/>
  <c r="A204" i="23"/>
  <c r="T204" i="23" s="1"/>
  <c r="A203" i="23"/>
  <c r="T203" i="23" s="1"/>
  <c r="A172" i="23"/>
  <c r="T172" i="23" s="1"/>
  <c r="A171" i="23"/>
  <c r="T171" i="23" s="1"/>
  <c r="A170" i="23"/>
  <c r="T170" i="23" s="1"/>
  <c r="A169" i="23"/>
  <c r="T169" i="23" s="1"/>
  <c r="A168" i="23"/>
  <c r="T168" i="23" s="1"/>
  <c r="A167" i="23"/>
  <c r="T167" i="23" s="1"/>
  <c r="A166" i="23"/>
  <c r="T166" i="23" s="1"/>
  <c r="A165" i="23"/>
  <c r="T165" i="23" s="1"/>
  <c r="A164" i="23"/>
  <c r="T164" i="23" s="1"/>
  <c r="A163" i="23"/>
  <c r="T163" i="23" s="1"/>
  <c r="A162" i="23"/>
  <c r="T162" i="23" s="1"/>
  <c r="A161" i="23"/>
  <c r="T161" i="23" s="1"/>
  <c r="A160" i="23"/>
  <c r="T160" i="23" s="1"/>
  <c r="A159" i="23"/>
  <c r="T159" i="23" s="1"/>
  <c r="A158" i="23"/>
  <c r="T158" i="23" s="1"/>
  <c r="A157" i="23"/>
  <c r="T157" i="23" s="1"/>
  <c r="A156" i="23"/>
  <c r="T156" i="23" s="1"/>
  <c r="A155" i="23"/>
  <c r="T155" i="23" s="1"/>
  <c r="A154" i="23"/>
  <c r="T154" i="23" s="1"/>
  <c r="A153" i="23"/>
  <c r="T153" i="23" s="1"/>
  <c r="A152" i="23"/>
  <c r="T152" i="23" s="1"/>
  <c r="A151" i="23"/>
  <c r="T151" i="23" s="1"/>
  <c r="A150" i="23"/>
  <c r="T150" i="23" s="1"/>
  <c r="A149" i="23"/>
  <c r="T149" i="23" s="1"/>
  <c r="A201" i="23"/>
  <c r="T201" i="23" s="1"/>
  <c r="A200" i="23"/>
  <c r="T200" i="23" s="1"/>
  <c r="A199" i="23"/>
  <c r="T199" i="23" s="1"/>
  <c r="A198" i="23"/>
  <c r="T198" i="23" s="1"/>
  <c r="A197" i="23"/>
  <c r="T197" i="23" s="1"/>
  <c r="A196" i="23"/>
  <c r="T196" i="23" s="1"/>
  <c r="A148" i="23"/>
  <c r="T148" i="23" s="1"/>
  <c r="A195" i="23"/>
  <c r="T195" i="23" s="1"/>
  <c r="A194" i="23"/>
  <c r="T194" i="23" s="1"/>
  <c r="A193" i="23"/>
  <c r="T193" i="23" s="1"/>
  <c r="A192" i="23"/>
  <c r="T192" i="23" s="1"/>
  <c r="A147" i="23"/>
  <c r="T147" i="23" s="1"/>
  <c r="A191" i="23"/>
  <c r="T191" i="23" s="1"/>
  <c r="A146" i="23"/>
  <c r="T146" i="23" s="1"/>
  <c r="A190" i="23"/>
  <c r="T190" i="23" s="1"/>
  <c r="A189" i="23"/>
  <c r="T189" i="23" s="1"/>
  <c r="A145" i="23"/>
  <c r="T145" i="23" s="1"/>
  <c r="A188" i="23"/>
  <c r="T188" i="23" s="1"/>
  <c r="A187" i="23"/>
  <c r="T187" i="23" s="1"/>
  <c r="A186" i="23"/>
  <c r="T186" i="23" s="1"/>
  <c r="A185" i="23"/>
  <c r="T185" i="23" s="1"/>
  <c r="A144" i="23"/>
  <c r="T144" i="23" s="1"/>
  <c r="A184" i="23"/>
  <c r="T184" i="23" s="1"/>
  <c r="A183" i="23"/>
  <c r="T183" i="23" s="1"/>
  <c r="A182" i="23"/>
  <c r="T182" i="23" s="1"/>
  <c r="A181" i="23"/>
  <c r="T181" i="23" s="1"/>
  <c r="A143" i="23"/>
  <c r="T143" i="23" s="1"/>
  <c r="A180" i="23"/>
  <c r="T180" i="23" s="1"/>
  <c r="A179" i="23"/>
  <c r="T179" i="23" s="1"/>
  <c r="A178" i="23"/>
  <c r="T178" i="23" s="1"/>
  <c r="A142" i="23"/>
  <c r="T142" i="23" s="1"/>
  <c r="A177" i="23"/>
  <c r="T177" i="23" s="1"/>
  <c r="A176" i="23"/>
  <c r="T176" i="23" s="1"/>
  <c r="A175" i="23"/>
  <c r="T175" i="23" s="1"/>
  <c r="A174" i="23"/>
  <c r="T174" i="23" s="1"/>
  <c r="A173" i="23"/>
  <c r="T173" i="23" s="1"/>
  <c r="A107" i="23"/>
  <c r="T107" i="23" s="1"/>
  <c r="A106" i="23"/>
  <c r="T106" i="23" s="1"/>
  <c r="A87" i="23"/>
  <c r="T87" i="23" s="1"/>
  <c r="A105" i="23"/>
  <c r="T105" i="23" s="1"/>
  <c r="A86" i="23"/>
  <c r="T86" i="23" s="1"/>
  <c r="A104" i="23"/>
  <c r="T104" i="23" s="1"/>
  <c r="A103" i="23"/>
  <c r="T103" i="23" s="1"/>
  <c r="A102" i="23"/>
  <c r="T102" i="23" s="1"/>
  <c r="A101" i="23"/>
  <c r="T101" i="23" s="1"/>
  <c r="A100" i="23"/>
  <c r="T100" i="23" s="1"/>
  <c r="A99" i="23"/>
  <c r="T99" i="23" s="1"/>
  <c r="A85" i="23"/>
  <c r="T85" i="23" s="1"/>
  <c r="A98" i="23"/>
  <c r="T98" i="23" s="1"/>
  <c r="A97" i="23"/>
  <c r="T97" i="23" s="1"/>
  <c r="A96" i="23"/>
  <c r="T96" i="23" s="1"/>
  <c r="A95" i="23"/>
  <c r="T95" i="23" s="1"/>
  <c r="A84" i="23"/>
  <c r="T84" i="23" s="1"/>
  <c r="A94" i="23"/>
  <c r="T94" i="23" s="1"/>
  <c r="A93" i="23"/>
  <c r="T93" i="23" s="1"/>
  <c r="A92" i="23"/>
  <c r="T92" i="23" s="1"/>
  <c r="A91" i="23"/>
  <c r="T91" i="23" s="1"/>
  <c r="A90" i="23"/>
  <c r="T90" i="23" s="1"/>
  <c r="A141" i="23"/>
  <c r="T141" i="23" s="1"/>
  <c r="A140" i="23"/>
  <c r="T140" i="23" s="1"/>
  <c r="A139" i="23"/>
  <c r="T139" i="23" s="1"/>
  <c r="A138" i="23"/>
  <c r="T138" i="23" s="1"/>
  <c r="A137" i="23"/>
  <c r="T137" i="23" s="1"/>
  <c r="A136" i="23"/>
  <c r="T136" i="23" s="1"/>
  <c r="A135" i="23"/>
  <c r="T135" i="23" s="1"/>
  <c r="A134" i="23"/>
  <c r="T134" i="23" s="1"/>
  <c r="A133" i="23"/>
  <c r="T133" i="23" s="1"/>
  <c r="A132" i="23"/>
  <c r="T132" i="23" s="1"/>
  <c r="A89" i="23"/>
  <c r="T89" i="23" s="1"/>
  <c r="A131" i="23"/>
  <c r="T131" i="23" s="1"/>
  <c r="A130" i="23"/>
  <c r="T130" i="23" s="1"/>
  <c r="A129" i="23"/>
  <c r="T129" i="23" s="1"/>
  <c r="A128" i="23"/>
  <c r="T128" i="23" s="1"/>
  <c r="A127" i="23"/>
  <c r="T127" i="23" s="1"/>
  <c r="A126" i="23"/>
  <c r="T126" i="23" s="1"/>
  <c r="A125" i="23"/>
  <c r="T125" i="23" s="1"/>
  <c r="A124" i="23"/>
  <c r="T124" i="23" s="1"/>
  <c r="A123" i="23"/>
  <c r="T123" i="23" s="1"/>
  <c r="A122" i="23"/>
  <c r="T122" i="23" s="1"/>
  <c r="A121" i="23"/>
  <c r="T121" i="23" s="1"/>
  <c r="A120" i="23"/>
  <c r="T120" i="23" s="1"/>
  <c r="A119" i="23"/>
  <c r="T119" i="23" s="1"/>
  <c r="A118" i="23"/>
  <c r="T118" i="23" s="1"/>
  <c r="A117" i="23"/>
  <c r="T117" i="23" s="1"/>
  <c r="A116" i="23"/>
  <c r="T116" i="23" s="1"/>
  <c r="A115" i="23"/>
  <c r="T115" i="23" s="1"/>
  <c r="A114" i="23"/>
  <c r="T114" i="23" s="1"/>
  <c r="A113" i="23"/>
  <c r="T113" i="23" s="1"/>
  <c r="A112" i="23"/>
  <c r="T112" i="23" s="1"/>
  <c r="A111" i="23"/>
  <c r="T111" i="23" s="1"/>
  <c r="A88" i="23"/>
  <c r="T88" i="23" s="1"/>
  <c r="A110" i="23"/>
  <c r="T110" i="23" s="1"/>
  <c r="A109" i="23"/>
  <c r="T109" i="23" s="1"/>
  <c r="A108" i="23"/>
  <c r="T108" i="23" s="1"/>
  <c r="A82" i="23"/>
  <c r="T82" i="23" s="1"/>
  <c r="A70" i="23"/>
  <c r="T70" i="23" s="1"/>
  <c r="A69" i="23"/>
  <c r="T69" i="23" s="1"/>
  <c r="A68" i="23"/>
  <c r="T68" i="23" s="1"/>
  <c r="A81" i="23"/>
  <c r="T81" i="23" s="1"/>
  <c r="A80" i="23"/>
  <c r="T80" i="23" s="1"/>
  <c r="A79" i="23"/>
  <c r="T79" i="23" s="1"/>
  <c r="A78" i="23"/>
  <c r="T78" i="23" s="1"/>
  <c r="A77" i="23"/>
  <c r="T77" i="23" s="1"/>
  <c r="A76" i="23"/>
  <c r="T76" i="23" s="1"/>
  <c r="A75" i="23"/>
  <c r="T75" i="23" s="1"/>
  <c r="A74" i="23"/>
  <c r="T74" i="23" s="1"/>
  <c r="A73" i="23"/>
  <c r="T73" i="23" s="1"/>
  <c r="A72" i="23"/>
  <c r="T72" i="23" s="1"/>
  <c r="A71" i="23"/>
  <c r="T71" i="23" s="1"/>
  <c r="A58" i="23"/>
  <c r="T58" i="23" s="1"/>
  <c r="A57" i="23"/>
  <c r="T57" i="23" s="1"/>
  <c r="A67" i="23"/>
  <c r="T67" i="23" s="1"/>
  <c r="A66" i="23"/>
  <c r="T66" i="23" s="1"/>
  <c r="A65" i="23"/>
  <c r="T65" i="23" s="1"/>
  <c r="A64" i="23"/>
  <c r="T64" i="23" s="1"/>
  <c r="A63" i="23"/>
  <c r="T63" i="23" s="1"/>
  <c r="A62" i="23"/>
  <c r="T62" i="23" s="1"/>
  <c r="A61" i="23"/>
  <c r="T61" i="23" s="1"/>
  <c r="A60" i="23"/>
  <c r="T60" i="23" s="1"/>
  <c r="A59" i="23"/>
  <c r="T59" i="23" s="1"/>
  <c r="A31" i="23"/>
  <c r="T31" i="23" s="1"/>
  <c r="A56" i="23"/>
  <c r="T56" i="23" s="1"/>
  <c r="A55" i="23"/>
  <c r="T55" i="23" s="1"/>
  <c r="A54" i="23"/>
  <c r="T54" i="23" s="1"/>
  <c r="A53" i="23"/>
  <c r="T53" i="23" s="1"/>
  <c r="A52" i="23"/>
  <c r="T52" i="23" s="1"/>
  <c r="A51" i="23"/>
  <c r="T51" i="23" s="1"/>
  <c r="A50" i="23"/>
  <c r="T50" i="23" s="1"/>
  <c r="A49" i="23"/>
  <c r="T49" i="23" s="1"/>
  <c r="A48" i="23"/>
  <c r="T48" i="23" s="1"/>
  <c r="A47" i="23"/>
  <c r="T47" i="23" s="1"/>
  <c r="A46" i="23"/>
  <c r="T46" i="23" s="1"/>
  <c r="A45" i="23"/>
  <c r="T45" i="23" s="1"/>
  <c r="A44" i="23"/>
  <c r="T44" i="23" s="1"/>
  <c r="A43" i="23"/>
  <c r="T43" i="23" s="1"/>
  <c r="A42" i="23"/>
  <c r="T42" i="23" s="1"/>
  <c r="T780" i="23" l="1"/>
  <c r="T784" i="23"/>
  <c r="T787" i="23"/>
  <c r="T742" i="23"/>
  <c r="T745" i="23"/>
  <c r="T749" i="23"/>
  <c r="T753" i="23"/>
  <c r="T756" i="23"/>
  <c r="T760" i="23"/>
  <c r="T736" i="23"/>
  <c r="T737" i="23"/>
  <c r="T769" i="23"/>
  <c r="T772" i="23"/>
  <c r="T839" i="23"/>
  <c r="T843" i="23"/>
  <c r="T847" i="23"/>
  <c r="T851" i="23"/>
  <c r="T855" i="23"/>
  <c r="T797" i="23"/>
  <c r="T801" i="23"/>
  <c r="T810" i="23"/>
  <c r="T814" i="23"/>
  <c r="T790" i="23"/>
  <c r="T821" i="23"/>
  <c r="T825" i="23"/>
  <c r="T828" i="23"/>
  <c r="T832" i="23"/>
  <c r="T836" i="23"/>
  <c r="T858" i="23"/>
  <c r="T781" i="23"/>
  <c r="T740" i="23"/>
  <c r="T788" i="23"/>
  <c r="T743" i="23"/>
  <c r="T746" i="23"/>
  <c r="T750" i="23"/>
  <c r="T754" i="23"/>
  <c r="T757" i="23"/>
  <c r="T761" i="23"/>
  <c r="T763" i="23"/>
  <c r="T766" i="23"/>
  <c r="T770" i="23"/>
  <c r="T773" i="23"/>
  <c r="T840" i="23"/>
  <c r="T844" i="23"/>
  <c r="T848" i="23"/>
  <c r="T852" i="23"/>
  <c r="T794" i="23"/>
  <c r="T798" i="23"/>
  <c r="T802" i="23"/>
  <c r="T805" i="23"/>
  <c r="T807" i="23"/>
  <c r="T811" i="23"/>
  <c r="T815" i="23"/>
  <c r="T818" i="23"/>
  <c r="T822" i="23"/>
  <c r="T791" i="23"/>
  <c r="T829" i="23"/>
  <c r="T834" i="23"/>
  <c r="T837" i="23"/>
  <c r="T859" i="23"/>
  <c r="T782" i="23"/>
  <c r="T785" i="23"/>
  <c r="T789" i="23"/>
  <c r="T744" i="23"/>
  <c r="T747" i="23"/>
  <c r="T751" i="23"/>
  <c r="T755" i="23"/>
  <c r="T758" i="23"/>
  <c r="T735" i="23"/>
  <c r="T764" i="23"/>
  <c r="T767" i="23"/>
  <c r="T738" i="23"/>
  <c r="T774" i="23"/>
  <c r="T841" i="23"/>
  <c r="T845" i="23"/>
  <c r="T849" i="23"/>
  <c r="T853" i="23"/>
  <c r="T795" i="23"/>
  <c r="T799" i="23"/>
  <c r="T803" i="23"/>
  <c r="T806" i="23"/>
  <c r="T812" i="23"/>
  <c r="T816" i="23"/>
  <c r="T819" i="23"/>
  <c r="T823" i="23"/>
  <c r="T826" i="23"/>
  <c r="T830" i="23"/>
  <c r="T833" i="23"/>
  <c r="T793" i="23"/>
  <c r="T856" i="23"/>
  <c r="T860" i="23"/>
  <c r="T783" i="23"/>
  <c r="T786" i="23"/>
  <c r="T741" i="23"/>
  <c r="T748" i="23"/>
  <c r="T752" i="23"/>
  <c r="T734" i="23"/>
  <c r="T759" i="23"/>
  <c r="T762" i="23"/>
  <c r="T765" i="23"/>
  <c r="T768" i="23"/>
  <c r="T771" i="23"/>
  <c r="T838" i="23"/>
  <c r="T842" i="23"/>
  <c r="T846" i="23"/>
  <c r="T850" i="23"/>
  <c r="T854" i="23"/>
  <c r="T796" i="23"/>
  <c r="T800" i="23"/>
  <c r="T804" i="23"/>
  <c r="T809" i="23"/>
  <c r="T813" i="23"/>
  <c r="T817" i="23"/>
  <c r="T820" i="23"/>
  <c r="T824" i="23"/>
  <c r="T827" i="23"/>
  <c r="T831" i="23"/>
  <c r="T792" i="23"/>
  <c r="T835" i="23"/>
  <c r="T857" i="23"/>
  <c r="T861" i="23"/>
  <c r="O79" i="14"/>
  <c r="O73" i="14"/>
  <c r="O71" i="14"/>
  <c r="O62" i="14"/>
  <c r="O58" i="14"/>
  <c r="O40" i="14"/>
  <c r="O35" i="14"/>
  <c r="O31" i="14"/>
  <c r="O29" i="14"/>
  <c r="O27" i="14"/>
  <c r="O25" i="14"/>
  <c r="O18" i="14"/>
  <c r="O61" i="14"/>
  <c r="O48" i="14"/>
  <c r="O39" i="14"/>
  <c r="O17" i="14"/>
  <c r="O80" i="14"/>
  <c r="O76" i="14"/>
  <c r="O74" i="14"/>
  <c r="O69" i="14"/>
  <c r="O66" i="14"/>
  <c r="O63" i="14"/>
  <c r="O59" i="14"/>
  <c r="O55" i="14"/>
  <c r="O53" i="14"/>
  <c r="O51" i="14"/>
  <c r="O49" i="14"/>
  <c r="O47" i="14"/>
  <c r="O45" i="14"/>
  <c r="O43" i="14"/>
  <c r="O41" i="14"/>
  <c r="O38" i="14"/>
  <c r="O36" i="14"/>
  <c r="O32" i="14"/>
  <c r="O24" i="14"/>
  <c r="O22" i="14"/>
  <c r="O19" i="14"/>
  <c r="O16" i="14"/>
  <c r="O57" i="14"/>
  <c r="O52" i="14"/>
  <c r="O46" i="14"/>
  <c r="O34" i="14"/>
  <c r="O21" i="14"/>
  <c r="O77" i="14"/>
  <c r="O72" i="14"/>
  <c r="O67" i="14"/>
  <c r="O64" i="14"/>
  <c r="O60" i="14"/>
  <c r="O56" i="14"/>
  <c r="O42" i="14"/>
  <c r="O37" i="14"/>
  <c r="O33" i="14"/>
  <c r="O30" i="14"/>
  <c r="O28" i="14"/>
  <c r="O26" i="14"/>
  <c r="O20" i="14"/>
  <c r="O15" i="14"/>
  <c r="O78" i="14"/>
  <c r="O75" i="14"/>
  <c r="O70" i="14"/>
  <c r="O68" i="14"/>
  <c r="O65" i="14"/>
  <c r="O54" i="14"/>
  <c r="O50" i="14"/>
  <c r="O44" i="14"/>
  <c r="O23" i="14"/>
  <c r="O14" i="14"/>
  <c r="B1" i="8"/>
  <c r="B11" i="8"/>
  <c r="T26" i="23"/>
  <c r="E41" i="14"/>
  <c r="B17" i="8"/>
  <c r="C99" i="8"/>
  <c r="C222" i="7"/>
  <c r="C80" i="8"/>
  <c r="C99" i="5"/>
  <c r="N13" i="14"/>
  <c r="G13" i="14"/>
  <c r="E11" i="14"/>
  <c r="H13" i="14"/>
  <c r="O11" i="14"/>
  <c r="O13" i="14"/>
  <c r="I13" i="14"/>
  <c r="S13" i="14" s="1"/>
  <c r="B9" i="14"/>
  <c r="B127" i="8"/>
  <c r="C44" i="8"/>
  <c r="C100" i="5"/>
  <c r="C92" i="5"/>
  <c r="C91" i="5"/>
  <c r="C90" i="5"/>
  <c r="C89" i="5"/>
  <c r="C81" i="5"/>
  <c r="C80" i="5"/>
  <c r="C79" i="5"/>
  <c r="C78" i="5"/>
  <c r="C77" i="5"/>
  <c r="F17" i="5"/>
  <c r="C14" i="5"/>
  <c r="C13" i="5"/>
  <c r="C12" i="5"/>
  <c r="C11" i="5"/>
  <c r="E40" i="14" l="1"/>
  <c r="B3" i="14"/>
  <c r="B3" i="7"/>
  <c r="B3" i="5"/>
  <c r="B3" i="2"/>
  <c r="B3" i="3"/>
  <c r="D13" i="14" l="1"/>
  <c r="M13" i="14"/>
  <c r="B133" i="8"/>
  <c r="B129" i="8"/>
  <c r="C123" i="8"/>
  <c r="C118" i="8"/>
  <c r="C113" i="8"/>
  <c r="C107" i="8"/>
  <c r="C102" i="8"/>
  <c r="C97" i="8"/>
  <c r="B89" i="8"/>
  <c r="B81" i="8"/>
  <c r="C74" i="8"/>
  <c r="C70" i="8"/>
  <c r="C64" i="8"/>
  <c r="C60" i="8"/>
  <c r="C55" i="8"/>
  <c r="C48" i="8"/>
  <c r="C42" i="8"/>
  <c r="C35" i="8"/>
  <c r="D30" i="8"/>
  <c r="D28" i="8"/>
  <c r="C24" i="8"/>
  <c r="C19" i="8"/>
  <c r="B13" i="8"/>
  <c r="C7" i="8"/>
  <c r="C28" i="8"/>
  <c r="D23" i="8"/>
  <c r="B131" i="8"/>
  <c r="C115" i="8"/>
  <c r="C72" i="8"/>
  <c r="C62" i="8"/>
  <c r="C57" i="8"/>
  <c r="C39" i="8"/>
  <c r="D29" i="8"/>
  <c r="C23" i="8"/>
  <c r="B132" i="8"/>
  <c r="B128" i="8"/>
  <c r="C122" i="8"/>
  <c r="C117" i="8"/>
  <c r="C111" i="8"/>
  <c r="C106" i="8"/>
  <c r="C101" i="8"/>
  <c r="B95" i="8"/>
  <c r="B87" i="8"/>
  <c r="C79" i="8"/>
  <c r="C73" i="8"/>
  <c r="C68" i="8"/>
  <c r="C63" i="8"/>
  <c r="C59" i="8"/>
  <c r="C54" i="8"/>
  <c r="C46" i="8"/>
  <c r="C41" i="8"/>
  <c r="B33" i="8"/>
  <c r="C30" i="8"/>
  <c r="C18" i="8"/>
  <c r="C6" i="8"/>
  <c r="C110" i="8"/>
  <c r="B93" i="8"/>
  <c r="C77" i="8"/>
  <c r="C67" i="8"/>
  <c r="C52" i="8"/>
  <c r="D31" i="8"/>
  <c r="C9" i="8"/>
  <c r="C121" i="8"/>
  <c r="C105" i="8"/>
  <c r="B85" i="8"/>
  <c r="B26" i="8"/>
  <c r="B4" i="8"/>
  <c r="B134" i="8"/>
  <c r="B130" i="8"/>
  <c r="B125" i="8"/>
  <c r="C119" i="8"/>
  <c r="C114" i="8"/>
  <c r="C109" i="8"/>
  <c r="C103" i="8"/>
  <c r="C98" i="8"/>
  <c r="B91" i="8"/>
  <c r="B83" i="8"/>
  <c r="C75" i="8"/>
  <c r="C71" i="8"/>
  <c r="C66" i="8"/>
  <c r="C61" i="8"/>
  <c r="C56" i="8"/>
  <c r="C50" i="8"/>
  <c r="C43" i="8"/>
  <c r="C37" i="8"/>
  <c r="C31" i="8"/>
  <c r="C29" i="8"/>
  <c r="D24" i="8"/>
  <c r="B21" i="8"/>
  <c r="B15" i="8"/>
  <c r="C8" i="8"/>
  <c r="B2" i="8"/>
  <c r="B108" i="14"/>
  <c r="B42" i="14"/>
  <c r="B6" i="14"/>
  <c r="B4" i="14"/>
  <c r="B13" i="14"/>
  <c r="C30" i="7" l="1"/>
  <c r="C212" i="7"/>
  <c r="C56" i="7" l="1"/>
  <c r="C82" i="7"/>
  <c r="C108" i="7"/>
  <c r="C134" i="7"/>
  <c r="C173" i="7"/>
  <c r="C13" i="14" l="1"/>
  <c r="G15" i="3"/>
  <c r="E13" i="14" l="1"/>
  <c r="F38" i="3"/>
  <c r="F13" i="14"/>
  <c r="C38" i="3"/>
  <c r="B15" i="3"/>
  <c r="L13" i="14"/>
  <c r="B20" i="2"/>
  <c r="B43" i="2"/>
  <c r="F20" i="2"/>
  <c r="F43" i="2"/>
  <c r="F15" i="3"/>
  <c r="C8" i="2"/>
  <c r="C76" i="5"/>
  <c r="C193" i="7"/>
  <c r="C154" i="7"/>
  <c r="C107" i="7"/>
  <c r="C55" i="7"/>
  <c r="C86" i="5"/>
  <c r="C201" i="7"/>
  <c r="C221" i="7"/>
  <c r="C183" i="7"/>
  <c r="C144" i="7"/>
  <c r="C92" i="7"/>
  <c r="C40" i="7"/>
  <c r="C118" i="7"/>
  <c r="C98" i="5"/>
  <c r="C211" i="7"/>
  <c r="C172" i="7"/>
  <c r="C133" i="7"/>
  <c r="C81" i="7"/>
  <c r="C29" i="7"/>
  <c r="C162" i="7"/>
  <c r="C66" i="7"/>
  <c r="C20" i="2"/>
  <c r="C43" i="2"/>
  <c r="G20" i="2"/>
  <c r="G43" i="2"/>
  <c r="F25" i="3"/>
  <c r="F86" i="5"/>
  <c r="G201" i="7"/>
  <c r="G162" i="7"/>
  <c r="G118" i="7"/>
  <c r="G66" i="7"/>
  <c r="F98" i="5"/>
  <c r="G133" i="7"/>
  <c r="G81" i="7"/>
  <c r="F76" i="5"/>
  <c r="G193" i="7"/>
  <c r="G154" i="7"/>
  <c r="G107" i="7"/>
  <c r="G55" i="7"/>
  <c r="G211" i="7"/>
  <c r="G221" i="7"/>
  <c r="G183" i="7"/>
  <c r="G144" i="7"/>
  <c r="G92" i="7"/>
  <c r="G40" i="7"/>
  <c r="G172" i="7"/>
  <c r="G29" i="7"/>
  <c r="B86" i="5"/>
  <c r="B201" i="7"/>
  <c r="B162" i="7"/>
  <c r="B118" i="7"/>
  <c r="B66" i="7"/>
  <c r="B76" i="5"/>
  <c r="B193" i="7"/>
  <c r="B154" i="7"/>
  <c r="B107" i="7"/>
  <c r="B55" i="7"/>
  <c r="B172" i="7"/>
  <c r="B81" i="7"/>
  <c r="B29" i="7"/>
  <c r="B221" i="7"/>
  <c r="B183" i="7"/>
  <c r="B144" i="7"/>
  <c r="B92" i="7"/>
  <c r="B40" i="7"/>
  <c r="B98" i="5"/>
  <c r="B211" i="7"/>
  <c r="B133" i="7"/>
  <c r="B29" i="2"/>
  <c r="B49" i="2"/>
  <c r="F29" i="2"/>
  <c r="F49" i="2"/>
  <c r="C15" i="3"/>
  <c r="B25" i="3"/>
  <c r="G25" i="3"/>
  <c r="E98" i="5"/>
  <c r="F211" i="7"/>
  <c r="F172" i="7"/>
  <c r="F133" i="7"/>
  <c r="F81" i="7"/>
  <c r="F29" i="7"/>
  <c r="F221" i="7"/>
  <c r="F40" i="7"/>
  <c r="E86" i="5"/>
  <c r="F201" i="7"/>
  <c r="F162" i="7"/>
  <c r="F118" i="7"/>
  <c r="F66" i="7"/>
  <c r="F183" i="7"/>
  <c r="F144" i="7"/>
  <c r="E76" i="5"/>
  <c r="F193" i="7"/>
  <c r="F154" i="7"/>
  <c r="F107" i="7"/>
  <c r="F55" i="7"/>
  <c r="F92" i="7"/>
  <c r="C29" i="2"/>
  <c r="C49" i="2"/>
  <c r="G29" i="2"/>
  <c r="G49" i="2"/>
  <c r="C25" i="3"/>
  <c r="B38" i="3"/>
  <c r="G38" i="3"/>
  <c r="F8" i="2"/>
  <c r="B8" i="2"/>
  <c r="G8" i="2"/>
  <c r="E129" i="14" l="1"/>
  <c r="C129" i="14"/>
  <c r="B129" i="14" s="1"/>
  <c r="F128" i="14"/>
  <c r="G128" i="14" s="1"/>
  <c r="E128" i="14"/>
  <c r="C128" i="14"/>
  <c r="E127" i="14"/>
  <c r="C127" i="14"/>
  <c r="E126" i="14"/>
  <c r="C126" i="14"/>
  <c r="B126" i="14" s="1"/>
  <c r="F125" i="14"/>
  <c r="G125" i="14" s="1"/>
  <c r="E125" i="14"/>
  <c r="C125" i="14"/>
  <c r="B125" i="14" s="1"/>
  <c r="E124" i="14"/>
  <c r="C124" i="14"/>
  <c r="B124" i="14" s="1"/>
  <c r="E123" i="14"/>
  <c r="C123" i="14"/>
  <c r="F122" i="14"/>
  <c r="G122" i="14" s="1"/>
  <c r="E122" i="14"/>
  <c r="C122" i="14"/>
  <c r="B122" i="14" s="1"/>
  <c r="E121" i="14"/>
  <c r="C121" i="14"/>
  <c r="B121" i="14" s="1"/>
  <c r="E120" i="14"/>
  <c r="C120" i="14"/>
  <c r="F119" i="14"/>
  <c r="G119" i="14" s="1"/>
  <c r="E119" i="14"/>
  <c r="C119" i="14"/>
  <c r="E118" i="14"/>
  <c r="C118" i="14"/>
  <c r="B118" i="14" s="1"/>
  <c r="E117" i="14"/>
  <c r="C117" i="14"/>
  <c r="B117" i="14" s="1"/>
  <c r="F116" i="14"/>
  <c r="G116" i="14" s="1"/>
  <c r="E116" i="14"/>
  <c r="C116" i="14"/>
  <c r="E115" i="14"/>
  <c r="C115" i="14"/>
  <c r="E114" i="14"/>
  <c r="C114" i="14"/>
  <c r="F113" i="14"/>
  <c r="G113" i="14" s="1"/>
  <c r="E113" i="14"/>
  <c r="C113" i="14"/>
  <c r="B113" i="14" s="1"/>
  <c r="E112" i="14"/>
  <c r="C112" i="14"/>
  <c r="E111" i="14"/>
  <c r="C111" i="14"/>
  <c r="B111" i="14" s="1"/>
  <c r="E110" i="14"/>
  <c r="C110" i="14"/>
  <c r="B110" i="14" s="1"/>
  <c r="F102" i="14"/>
  <c r="G102" i="14" s="1"/>
  <c r="E102" i="14"/>
  <c r="C102" i="14"/>
  <c r="B102" i="14" s="1"/>
  <c r="F101" i="14"/>
  <c r="E101" i="14"/>
  <c r="C101" i="14"/>
  <c r="B101" i="14" s="1"/>
  <c r="F100" i="14"/>
  <c r="G100" i="14" s="1"/>
  <c r="E100" i="14"/>
  <c r="C100" i="14"/>
  <c r="B100" i="14" s="1"/>
  <c r="F99" i="14"/>
  <c r="E99" i="14"/>
  <c r="C99" i="14"/>
  <c r="F98" i="14"/>
  <c r="E98" i="14"/>
  <c r="C98" i="14"/>
  <c r="B98" i="14" s="1"/>
  <c r="F97" i="14"/>
  <c r="G97" i="14" s="1"/>
  <c r="E97" i="14"/>
  <c r="C97" i="14"/>
  <c r="B97" i="14" s="1"/>
  <c r="F96" i="14"/>
  <c r="G96" i="14" s="1"/>
  <c r="E96" i="14"/>
  <c r="C96" i="14"/>
  <c r="B96" i="14" s="1"/>
  <c r="F95" i="14"/>
  <c r="G95" i="14" s="1"/>
  <c r="E95" i="14"/>
  <c r="C95" i="14"/>
  <c r="B95" i="14" s="1"/>
  <c r="F94" i="14"/>
  <c r="E94" i="14"/>
  <c r="C94" i="14"/>
  <c r="F93" i="14"/>
  <c r="E93" i="14"/>
  <c r="C93" i="14"/>
  <c r="B93" i="14" s="1"/>
  <c r="F92" i="14"/>
  <c r="E92" i="14"/>
  <c r="C92" i="14"/>
  <c r="B92" i="14" s="1"/>
  <c r="F91" i="14"/>
  <c r="E91" i="14"/>
  <c r="C91" i="14"/>
  <c r="B91" i="14" s="1"/>
  <c r="F90" i="14"/>
  <c r="E90" i="14"/>
  <c r="C90" i="14"/>
  <c r="B90" i="14" s="1"/>
  <c r="F89" i="14"/>
  <c r="E89" i="14"/>
  <c r="C89" i="14"/>
  <c r="B89" i="14" s="1"/>
  <c r="F88" i="14"/>
  <c r="E88" i="14"/>
  <c r="C88" i="14"/>
  <c r="B88" i="14" s="1"/>
  <c r="F87" i="14"/>
  <c r="E87" i="14"/>
  <c r="C87" i="14"/>
  <c r="B87" i="14" s="1"/>
  <c r="F86" i="14"/>
  <c r="E86" i="14"/>
  <c r="C86" i="14"/>
  <c r="B86" i="14" s="1"/>
  <c r="F85" i="14"/>
  <c r="E85" i="14"/>
  <c r="C85" i="14"/>
  <c r="B85" i="14" s="1"/>
  <c r="F84" i="14"/>
  <c r="E84" i="14"/>
  <c r="C84" i="14"/>
  <c r="B84" i="14" s="1"/>
  <c r="F83" i="14"/>
  <c r="E83" i="14"/>
  <c r="C83" i="14"/>
  <c r="B83" i="14" s="1"/>
  <c r="F82" i="14"/>
  <c r="E82" i="14"/>
  <c r="C82" i="14"/>
  <c r="B82" i="14" s="1"/>
  <c r="F81" i="14"/>
  <c r="E81" i="14"/>
  <c r="C81" i="14"/>
  <c r="B81" i="14" s="1"/>
  <c r="F80" i="14"/>
  <c r="E80" i="14"/>
  <c r="C80" i="14"/>
  <c r="B80" i="14" s="1"/>
  <c r="F79" i="14"/>
  <c r="E79" i="14"/>
  <c r="C79" i="14"/>
  <c r="B79" i="14" s="1"/>
  <c r="F78" i="14"/>
  <c r="E78" i="14"/>
  <c r="C78" i="14"/>
  <c r="B78" i="14" s="1"/>
  <c r="F77" i="14"/>
  <c r="E77" i="14"/>
  <c r="C77" i="14"/>
  <c r="B77" i="14" s="1"/>
  <c r="E76" i="14"/>
  <c r="C76" i="14"/>
  <c r="B76" i="14" s="1"/>
  <c r="F75" i="14"/>
  <c r="E75" i="14"/>
  <c r="C75" i="14"/>
  <c r="F74" i="14"/>
  <c r="E74" i="14"/>
  <c r="C74" i="14"/>
  <c r="B74" i="14" s="1"/>
  <c r="F73" i="14"/>
  <c r="E73" i="14"/>
  <c r="C73" i="14"/>
  <c r="B73" i="14" s="1"/>
  <c r="F72" i="14"/>
  <c r="E72" i="14"/>
  <c r="C72" i="14"/>
  <c r="B72" i="14" s="1"/>
  <c r="F71" i="14"/>
  <c r="E71" i="14"/>
  <c r="C71" i="14"/>
  <c r="B71" i="14" s="1"/>
  <c r="F70" i="14"/>
  <c r="E70" i="14"/>
  <c r="C70" i="14"/>
  <c r="B70" i="14" s="1"/>
  <c r="F69" i="14"/>
  <c r="E69" i="14"/>
  <c r="C69" i="14"/>
  <c r="B69" i="14" s="1"/>
  <c r="F68" i="14"/>
  <c r="G68" i="14" s="1"/>
  <c r="E68" i="14"/>
  <c r="C68" i="14"/>
  <c r="B68" i="14" s="1"/>
  <c r="F67" i="14"/>
  <c r="G67" i="14" s="1"/>
  <c r="E67" i="14"/>
  <c r="C67" i="14"/>
  <c r="B67" i="14" s="1"/>
  <c r="F66" i="14"/>
  <c r="G66" i="14" s="1"/>
  <c r="E66" i="14"/>
  <c r="C66" i="14"/>
  <c r="B66" i="14" s="1"/>
  <c r="F65" i="14"/>
  <c r="E65" i="14"/>
  <c r="C65" i="14"/>
  <c r="B65" i="14" s="1"/>
  <c r="F64" i="14"/>
  <c r="G64" i="14" s="1"/>
  <c r="E64" i="14"/>
  <c r="C64" i="14"/>
  <c r="B64" i="14" s="1"/>
  <c r="F63" i="14"/>
  <c r="E63" i="14"/>
  <c r="C63" i="14"/>
  <c r="B63" i="14" s="1"/>
  <c r="F62" i="14"/>
  <c r="G62" i="14" s="1"/>
  <c r="E62" i="14"/>
  <c r="C62" i="14"/>
  <c r="B62" i="14" s="1"/>
  <c r="F61" i="14"/>
  <c r="G61" i="14" s="1"/>
  <c r="E61" i="14"/>
  <c r="C61" i="14"/>
  <c r="B61" i="14" s="1"/>
  <c r="F60" i="14"/>
  <c r="E60" i="14"/>
  <c r="C60" i="14"/>
  <c r="B60" i="14" s="1"/>
  <c r="F59" i="14"/>
  <c r="E59" i="14"/>
  <c r="C59" i="14"/>
  <c r="B59" i="14" s="1"/>
  <c r="F58" i="14"/>
  <c r="E58" i="14"/>
  <c r="C58" i="14"/>
  <c r="B58" i="14" s="1"/>
  <c r="F57" i="14"/>
  <c r="E57" i="14"/>
  <c r="C57" i="14"/>
  <c r="B57" i="14" s="1"/>
  <c r="F56" i="14"/>
  <c r="E56" i="14"/>
  <c r="C56" i="14"/>
  <c r="B56" i="14" s="1"/>
  <c r="F55" i="14"/>
  <c r="E55" i="14"/>
  <c r="C55" i="14"/>
  <c r="B55" i="14" s="1"/>
  <c r="F54" i="14"/>
  <c r="E54" i="14"/>
  <c r="C54" i="14"/>
  <c r="B54" i="14" s="1"/>
  <c r="F53" i="14"/>
  <c r="G53" i="14" s="1"/>
  <c r="E53" i="14"/>
  <c r="C53" i="14"/>
  <c r="B53" i="14" s="1"/>
  <c r="F52" i="14"/>
  <c r="E52" i="14"/>
  <c r="C52" i="14"/>
  <c r="B52" i="14" s="1"/>
  <c r="F51" i="14"/>
  <c r="E51" i="14"/>
  <c r="C51" i="14"/>
  <c r="B51" i="14" s="1"/>
  <c r="F50" i="14"/>
  <c r="G50" i="14" s="1"/>
  <c r="E50" i="14"/>
  <c r="C50" i="14"/>
  <c r="B50" i="14" s="1"/>
  <c r="F49" i="14"/>
  <c r="E49" i="14"/>
  <c r="C49" i="14"/>
  <c r="B49" i="14" s="1"/>
  <c r="F48" i="14"/>
  <c r="E48" i="14"/>
  <c r="C48" i="14"/>
  <c r="B48" i="14" s="1"/>
  <c r="F47" i="14"/>
  <c r="G47" i="14" s="1"/>
  <c r="E47" i="14"/>
  <c r="C47" i="14"/>
  <c r="B47" i="14" s="1"/>
  <c r="F46" i="14"/>
  <c r="E46" i="14"/>
  <c r="C46" i="14"/>
  <c r="B46" i="14" s="1"/>
  <c r="F45" i="14"/>
  <c r="G45" i="14" s="1"/>
  <c r="E45" i="14"/>
  <c r="C45" i="14"/>
  <c r="B45" i="14" s="1"/>
  <c r="F44" i="14"/>
  <c r="E44" i="14"/>
  <c r="C44" i="14"/>
  <c r="B44" i="14" s="1"/>
  <c r="F43" i="14"/>
  <c r="G43" i="14" s="1"/>
  <c r="E43" i="14"/>
  <c r="C43" i="14"/>
  <c r="B43" i="14" s="1"/>
  <c r="F41" i="14"/>
  <c r="G41" i="14" s="1"/>
  <c r="F39" i="14"/>
  <c r="G39" i="14" s="1"/>
  <c r="E39" i="14"/>
  <c r="C39" i="14"/>
  <c r="B39" i="14" s="1"/>
  <c r="F38" i="14"/>
  <c r="G38" i="14" s="1"/>
  <c r="E38" i="14"/>
  <c r="C38" i="14"/>
  <c r="B38" i="14" s="1"/>
  <c r="F37" i="14"/>
  <c r="E37" i="14"/>
  <c r="C37" i="14"/>
  <c r="B37" i="14" s="1"/>
  <c r="E36" i="14"/>
  <c r="C36" i="14"/>
  <c r="B36" i="14" s="1"/>
  <c r="F35" i="14"/>
  <c r="G35" i="14" s="1"/>
  <c r="E35" i="14"/>
  <c r="C35" i="14"/>
  <c r="B35" i="14" s="1"/>
  <c r="F34" i="14"/>
  <c r="G34" i="14" s="1"/>
  <c r="E34" i="14"/>
  <c r="C34" i="14"/>
  <c r="B34" i="14" s="1"/>
  <c r="F33" i="14"/>
  <c r="E33" i="14"/>
  <c r="C33" i="14"/>
  <c r="B33" i="14" s="1"/>
  <c r="F32" i="14"/>
  <c r="G32" i="14" s="1"/>
  <c r="E32" i="14"/>
  <c r="C32" i="14"/>
  <c r="B32" i="14" s="1"/>
  <c r="F31" i="14"/>
  <c r="E31" i="14"/>
  <c r="C31" i="14"/>
  <c r="B31" i="14" s="1"/>
  <c r="F30" i="14"/>
  <c r="E30" i="14"/>
  <c r="C30" i="14"/>
  <c r="B30" i="14" s="1"/>
  <c r="F29" i="14"/>
  <c r="E29" i="14"/>
  <c r="C29" i="14"/>
  <c r="B29" i="14" s="1"/>
  <c r="F28" i="14"/>
  <c r="E28" i="14"/>
  <c r="C28" i="14"/>
  <c r="B28" i="14" s="1"/>
  <c r="F27" i="14"/>
  <c r="E27" i="14"/>
  <c r="C27" i="14"/>
  <c r="B27" i="14" s="1"/>
  <c r="F26" i="14"/>
  <c r="N17" i="14" s="1"/>
  <c r="E26" i="14"/>
  <c r="C26" i="14"/>
  <c r="B26" i="14" s="1"/>
  <c r="F25" i="14"/>
  <c r="G25" i="14" s="1"/>
  <c r="E25" i="14"/>
  <c r="C25" i="14"/>
  <c r="B25" i="14" s="1"/>
  <c r="F24" i="14"/>
  <c r="G24" i="14" s="1"/>
  <c r="E24" i="14"/>
  <c r="C24" i="14"/>
  <c r="B24" i="14" s="1"/>
  <c r="F23" i="14"/>
  <c r="G23" i="14" s="1"/>
  <c r="E23" i="14"/>
  <c r="C23" i="14"/>
  <c r="B23" i="14" s="1"/>
  <c r="F22" i="14"/>
  <c r="G22" i="14" s="1"/>
  <c r="E22" i="14"/>
  <c r="C22" i="14"/>
  <c r="B22" i="14" s="1"/>
  <c r="F21" i="14"/>
  <c r="G21" i="14" s="1"/>
  <c r="E21" i="14"/>
  <c r="C21" i="14"/>
  <c r="B21" i="14" s="1"/>
  <c r="F20" i="14"/>
  <c r="E20" i="14"/>
  <c r="C20" i="14"/>
  <c r="B20" i="14" s="1"/>
  <c r="E19" i="14"/>
  <c r="C19" i="14"/>
  <c r="B19" i="14" s="1"/>
  <c r="E18" i="14"/>
  <c r="C18" i="14"/>
  <c r="B18" i="14" s="1"/>
  <c r="F17" i="14"/>
  <c r="G17" i="14" s="1"/>
  <c r="E17" i="14"/>
  <c r="C17" i="14"/>
  <c r="B17" i="14" s="1"/>
  <c r="F16" i="14"/>
  <c r="G16" i="14" s="1"/>
  <c r="E16" i="14"/>
  <c r="C16" i="14"/>
  <c r="B16" i="14" s="1"/>
  <c r="F15" i="14"/>
  <c r="G15" i="14" s="1"/>
  <c r="E15" i="14"/>
  <c r="C15" i="14"/>
  <c r="B15" i="14" s="1"/>
  <c r="F14" i="14"/>
  <c r="G14" i="14" s="1"/>
  <c r="E14" i="14"/>
  <c r="C14" i="14"/>
  <c r="B14" i="14" s="1"/>
  <c r="B128" i="14"/>
  <c r="B127" i="14"/>
  <c r="B123" i="14"/>
  <c r="B120" i="14"/>
  <c r="B119" i="14"/>
  <c r="B116" i="14"/>
  <c r="B115" i="14"/>
  <c r="B114" i="14"/>
  <c r="B112" i="14"/>
  <c r="B99" i="14"/>
  <c r="B94" i="14"/>
  <c r="B75" i="14"/>
  <c r="B41" i="14"/>
  <c r="G48" i="14" l="1"/>
  <c r="N27" i="14"/>
  <c r="N44" i="14"/>
  <c r="G56" i="14"/>
  <c r="N47" i="14"/>
  <c r="G57" i="14"/>
  <c r="N30" i="14"/>
  <c r="N24" i="14"/>
  <c r="G51" i="14"/>
  <c r="N28" i="14"/>
  <c r="N45" i="14"/>
  <c r="G59" i="14"/>
  <c r="N48" i="14"/>
  <c r="H94" i="14"/>
  <c r="G94" i="14"/>
  <c r="H81" i="14"/>
  <c r="G81" i="14"/>
  <c r="G44" i="14"/>
  <c r="N25" i="14"/>
  <c r="N43" i="14"/>
  <c r="N40" i="14"/>
  <c r="G52" i="14"/>
  <c r="N52" i="14"/>
  <c r="G60" i="14"/>
  <c r="N31" i="14"/>
  <c r="H79" i="14"/>
  <c r="G79" i="14"/>
  <c r="H87" i="14"/>
  <c r="G87" i="14"/>
  <c r="N68" i="14"/>
  <c r="N77" i="14"/>
  <c r="G49" i="14"/>
  <c r="N51" i="14"/>
  <c r="H73" i="14"/>
  <c r="G73" i="14"/>
  <c r="N76" i="14"/>
  <c r="N67" i="14"/>
  <c r="G55" i="14"/>
  <c r="N53" i="14"/>
  <c r="G63" i="14"/>
  <c r="N55" i="14"/>
  <c r="G98" i="14"/>
  <c r="N66" i="14"/>
  <c r="G46" i="14"/>
  <c r="N50" i="14"/>
  <c r="G54" i="14"/>
  <c r="N46" i="14"/>
  <c r="N29" i="14"/>
  <c r="G65" i="14"/>
  <c r="N49" i="14"/>
  <c r="G58" i="14"/>
  <c r="N54" i="14"/>
  <c r="H93" i="14"/>
  <c r="G93" i="14"/>
  <c r="N69" i="14"/>
  <c r="G101" i="14"/>
  <c r="H80" i="14"/>
  <c r="G80" i="14"/>
  <c r="G28" i="14"/>
  <c r="G99" i="14"/>
  <c r="G27" i="14"/>
  <c r="N21" i="14"/>
  <c r="G26" i="14"/>
  <c r="N18" i="14"/>
  <c r="N56" i="14"/>
  <c r="N19" i="14"/>
  <c r="N20" i="14"/>
  <c r="G69" i="14"/>
  <c r="G72" i="14"/>
  <c r="G70" i="14"/>
  <c r="N57" i="14"/>
  <c r="G71" i="14"/>
  <c r="G20" i="14"/>
  <c r="N15" i="14"/>
  <c r="G89" i="14"/>
  <c r="N64" i="14"/>
  <c r="N65" i="14"/>
  <c r="G83" i="14"/>
  <c r="N61" i="14"/>
  <c r="G88" i="14"/>
  <c r="G92" i="14"/>
  <c r="G90" i="14"/>
  <c r="N63" i="14"/>
  <c r="G91" i="14"/>
  <c r="G82" i="14"/>
  <c r="N73" i="14"/>
  <c r="G85" i="14"/>
  <c r="G86" i="14"/>
  <c r="G84" i="14"/>
  <c r="N60" i="14"/>
  <c r="G75" i="14"/>
  <c r="N59" i="14"/>
  <c r="N62" i="14"/>
  <c r="G74" i="14"/>
  <c r="N58" i="14"/>
  <c r="G76" i="14"/>
  <c r="G77" i="14"/>
  <c r="G78" i="14"/>
  <c r="G33" i="14"/>
  <c r="G31" i="14"/>
  <c r="N16" i="14"/>
  <c r="N74" i="14"/>
  <c r="N23" i="14"/>
  <c r="G30" i="14"/>
  <c r="G29" i="14"/>
  <c r="N22" i="14"/>
  <c r="G37" i="14"/>
  <c r="N26" i="14"/>
  <c r="J37" i="14"/>
  <c r="J39" i="14"/>
  <c r="J38" i="14"/>
  <c r="H37" i="14"/>
  <c r="H38" i="14"/>
  <c r="V9" i="13" l="1"/>
  <c r="V8" i="13"/>
  <c r="F42" i="3"/>
  <c r="V2" i="13"/>
  <c r="F43" i="3" l="1"/>
  <c r="F110" i="14" s="1"/>
  <c r="V4" i="13"/>
  <c r="V7" i="13"/>
  <c r="V3" i="13"/>
  <c r="G110" i="14" l="1"/>
  <c r="F85" i="7"/>
  <c r="F44" i="3"/>
  <c r="F111" i="14" s="1"/>
  <c r="N39" i="14" s="1"/>
  <c r="C46" i="3"/>
  <c r="F27" i="3" s="1"/>
  <c r="U70" i="14" l="1"/>
  <c r="T55" i="14"/>
  <c r="S54" i="14"/>
  <c r="U52" i="14"/>
  <c r="T51" i="14"/>
  <c r="S50" i="14"/>
  <c r="U48" i="14"/>
  <c r="T47" i="14"/>
  <c r="S46" i="14"/>
  <c r="U44" i="14"/>
  <c r="T43" i="14"/>
  <c r="S41" i="14"/>
  <c r="U39" i="14"/>
  <c r="T36" i="14"/>
  <c r="S35" i="14"/>
  <c r="S26" i="14"/>
  <c r="T27" i="14"/>
  <c r="U28" i="14"/>
  <c r="S30" i="14"/>
  <c r="T31" i="14"/>
  <c r="U32" i="14"/>
  <c r="S25" i="14"/>
  <c r="I62" i="14"/>
  <c r="I66" i="14"/>
  <c r="I54" i="14"/>
  <c r="I58" i="14"/>
  <c r="I45" i="14"/>
  <c r="I49" i="14"/>
  <c r="S53" i="14"/>
  <c r="S49" i="14"/>
  <c r="U43" i="14"/>
  <c r="S40" i="14"/>
  <c r="S34" i="14"/>
  <c r="U29" i="14"/>
  <c r="I61" i="14"/>
  <c r="I57" i="14"/>
  <c r="I43" i="14"/>
  <c r="T70" i="14"/>
  <c r="S55" i="14"/>
  <c r="U53" i="14"/>
  <c r="T52" i="14"/>
  <c r="S51" i="14"/>
  <c r="U49" i="14"/>
  <c r="T48" i="14"/>
  <c r="S47" i="14"/>
  <c r="U45" i="14"/>
  <c r="T44" i="14"/>
  <c r="S43" i="14"/>
  <c r="U40" i="14"/>
  <c r="T39" i="14"/>
  <c r="S36" i="14"/>
  <c r="U34" i="14"/>
  <c r="T26" i="14"/>
  <c r="U27" i="14"/>
  <c r="S29" i="14"/>
  <c r="T30" i="14"/>
  <c r="U31" i="14"/>
  <c r="S33" i="14"/>
  <c r="U25" i="14"/>
  <c r="I63" i="14"/>
  <c r="I67" i="14"/>
  <c r="I55" i="14"/>
  <c r="I59" i="14"/>
  <c r="I46" i="14"/>
  <c r="I50" i="14"/>
  <c r="T54" i="14"/>
  <c r="T50" i="14"/>
  <c r="T46" i="14"/>
  <c r="T41" i="14"/>
  <c r="T35" i="14"/>
  <c r="T28" i="14"/>
  <c r="S31" i="14"/>
  <c r="U33" i="14"/>
  <c r="I53" i="14"/>
  <c r="I48" i="14"/>
  <c r="S70" i="14"/>
  <c r="U54" i="14"/>
  <c r="T53" i="14"/>
  <c r="S52" i="14"/>
  <c r="U50" i="14"/>
  <c r="T49" i="14"/>
  <c r="S48" i="14"/>
  <c r="U46" i="14"/>
  <c r="T45" i="14"/>
  <c r="S44" i="14"/>
  <c r="U41" i="14"/>
  <c r="T40" i="14"/>
  <c r="S39" i="14"/>
  <c r="U35" i="14"/>
  <c r="T34" i="14"/>
  <c r="U26" i="14"/>
  <c r="S28" i="14"/>
  <c r="T29" i="14"/>
  <c r="U30" i="14"/>
  <c r="S32" i="14"/>
  <c r="T33" i="14"/>
  <c r="T25" i="14"/>
  <c r="I64" i="14"/>
  <c r="I52" i="14"/>
  <c r="I56" i="14"/>
  <c r="I60" i="14"/>
  <c r="I47" i="14"/>
  <c r="I51" i="14"/>
  <c r="U55" i="14"/>
  <c r="U51" i="14"/>
  <c r="U47" i="14"/>
  <c r="S45" i="14"/>
  <c r="U36" i="14"/>
  <c r="S27" i="14"/>
  <c r="T32" i="14"/>
  <c r="I65" i="14"/>
  <c r="I44" i="14"/>
  <c r="N71" i="14"/>
  <c r="I102" i="14"/>
  <c r="I86" i="14"/>
  <c r="I70" i="14"/>
  <c r="S64" i="14"/>
  <c r="I101" i="14"/>
  <c r="I85" i="14"/>
  <c r="I69" i="14"/>
  <c r="S63" i="14"/>
  <c r="I96" i="14"/>
  <c r="I80" i="14"/>
  <c r="S78" i="14"/>
  <c r="S19" i="14"/>
  <c r="I75" i="14"/>
  <c r="S65" i="14"/>
  <c r="S77" i="14"/>
  <c r="I98" i="14"/>
  <c r="I82" i="14"/>
  <c r="S80" i="14"/>
  <c r="S60" i="14"/>
  <c r="I97" i="14"/>
  <c r="I81" i="14"/>
  <c r="S79" i="14"/>
  <c r="S59" i="14"/>
  <c r="I92" i="14"/>
  <c r="I76" i="14"/>
  <c r="S66" i="14"/>
  <c r="I99" i="14"/>
  <c r="S61" i="14"/>
  <c r="I91" i="14"/>
  <c r="S57" i="14"/>
  <c r="I94" i="14"/>
  <c r="I78" i="14"/>
  <c r="S76" i="14"/>
  <c r="S56" i="14"/>
  <c r="I93" i="14"/>
  <c r="I77" i="14"/>
  <c r="S73" i="14"/>
  <c r="S20" i="14"/>
  <c r="I88" i="14"/>
  <c r="I72" i="14"/>
  <c r="S62" i="14"/>
  <c r="I83" i="14"/>
  <c r="I95" i="14"/>
  <c r="I87" i="14"/>
  <c r="S18" i="14"/>
  <c r="I90" i="14"/>
  <c r="I74" i="14"/>
  <c r="S68" i="14"/>
  <c r="S17" i="14"/>
  <c r="I89" i="14"/>
  <c r="I73" i="14"/>
  <c r="S67" i="14"/>
  <c r="I100" i="14"/>
  <c r="I84" i="14"/>
  <c r="I68" i="14"/>
  <c r="S58" i="14"/>
  <c r="S69" i="14"/>
  <c r="I79" i="14"/>
  <c r="I71" i="14"/>
  <c r="G111" i="14"/>
  <c r="N42" i="14" l="1"/>
  <c r="N72" i="14"/>
  <c r="G11" i="14" l="1"/>
  <c r="F11" i="14" s="1"/>
  <c r="F95" i="7" l="1"/>
  <c r="F222" i="7" l="1"/>
  <c r="F212" i="7"/>
  <c r="F43" i="7" l="1"/>
  <c r="F58" i="7"/>
  <c r="F69" i="7"/>
  <c r="F84" i="7"/>
  <c r="F110" i="7"/>
  <c r="F121" i="7"/>
  <c r="F136" i="7"/>
  <c r="F147" i="7"/>
  <c r="F175" i="7"/>
  <c r="F186" i="7"/>
  <c r="E100" i="5" l="1"/>
  <c r="N80" i="14" s="1"/>
  <c r="E94" i="5"/>
  <c r="N79" i="14" l="1"/>
  <c r="N78" i="14"/>
  <c r="F137" i="7"/>
  <c r="F138" i="7" s="1"/>
  <c r="F124" i="14" s="1"/>
  <c r="G124" i="14" s="1"/>
  <c r="F86" i="7"/>
  <c r="F59" i="7"/>
  <c r="F60" i="7" s="1"/>
  <c r="F33" i="7"/>
  <c r="F34" i="7" s="1"/>
  <c r="F44" i="7" s="1"/>
  <c r="F176" i="7"/>
  <c r="F177" i="7" s="1"/>
  <c r="F127" i="14" s="1"/>
  <c r="G127" i="14" s="1"/>
  <c r="F111" i="7"/>
  <c r="F115" i="14" l="1"/>
  <c r="G115" i="14" s="1"/>
  <c r="F70" i="7"/>
  <c r="F117" i="14" s="1"/>
  <c r="N34" i="14" s="1"/>
  <c r="F112" i="14"/>
  <c r="F114" i="14"/>
  <c r="N33" i="14" s="1"/>
  <c r="F112" i="7"/>
  <c r="F121" i="14" s="1"/>
  <c r="G121" i="14" s="1"/>
  <c r="F118" i="14"/>
  <c r="G118" i="14" s="1"/>
  <c r="F96" i="7"/>
  <c r="F120" i="14" s="1"/>
  <c r="N35" i="14" s="1"/>
  <c r="F187" i="7"/>
  <c r="F202" i="7" s="1"/>
  <c r="F129" i="14" s="1"/>
  <c r="G129" i="14" s="1"/>
  <c r="F148" i="7"/>
  <c r="F163" i="7" s="1"/>
  <c r="F126" i="14" s="1"/>
  <c r="N32" i="14" s="1"/>
  <c r="G112" i="14" l="1"/>
  <c r="N41" i="14"/>
  <c r="F122" i="7"/>
  <c r="F123" i="14" s="1"/>
  <c r="G114" i="14"/>
  <c r="G120" i="14"/>
  <c r="G126" i="14"/>
  <c r="G117" i="14"/>
  <c r="K9" i="14"/>
  <c r="G123" i="14" l="1"/>
  <c r="N70" i="14" s="1"/>
  <c r="N36" i="14"/>
  <c r="S11" i="14" l="1"/>
  <c r="R11" i="14" s="1"/>
</calcChain>
</file>

<file path=xl/sharedStrings.xml><?xml version="1.0" encoding="utf-8"?>
<sst xmlns="http://schemas.openxmlformats.org/spreadsheetml/2006/main" count="16624" uniqueCount="11543">
  <si>
    <t>Amount</t>
  </si>
  <si>
    <t>Text</t>
  </si>
  <si>
    <t>Value</t>
  </si>
  <si>
    <t>2A1</t>
  </si>
  <si>
    <t>Section D. ‘Additional risk indicators to be determined by the resolution authority’ pillar</t>
  </si>
  <si>
    <t>1B1</t>
  </si>
  <si>
    <t>1B2</t>
  </si>
  <si>
    <t>1A1</t>
  </si>
  <si>
    <t>1A2</t>
  </si>
  <si>
    <t>1A3</t>
  </si>
  <si>
    <t>1A4</t>
  </si>
  <si>
    <t>1A5</t>
  </si>
  <si>
    <t>1A6</t>
  </si>
  <si>
    <t>1A7</t>
  </si>
  <si>
    <t>1A8</t>
  </si>
  <si>
    <t>1B3</t>
  </si>
  <si>
    <t>1B4</t>
  </si>
  <si>
    <t>Field ID</t>
  </si>
  <si>
    <t>Field</t>
  </si>
  <si>
    <t>4A7</t>
  </si>
  <si>
    <t>4A8</t>
  </si>
  <si>
    <t>4D1</t>
  </si>
  <si>
    <t>4D2</t>
  </si>
  <si>
    <t>4D3</t>
  </si>
  <si>
    <t>4D4</t>
  </si>
  <si>
    <t>4D5</t>
  </si>
  <si>
    <t>4D6</t>
  </si>
  <si>
    <t>4D7</t>
  </si>
  <si>
    <t>4D8</t>
  </si>
  <si>
    <t>4D9</t>
  </si>
  <si>
    <t>4D10</t>
  </si>
  <si>
    <t>4D11</t>
  </si>
  <si>
    <t>4D12</t>
  </si>
  <si>
    <t>4D13</t>
  </si>
  <si>
    <t>1C1</t>
  </si>
  <si>
    <t>1C2</t>
  </si>
  <si>
    <t>1C3</t>
  </si>
  <si>
    <t>1C4</t>
  </si>
  <si>
    <t>1C5</t>
  </si>
  <si>
    <t>1C6</t>
  </si>
  <si>
    <t>1C7</t>
  </si>
  <si>
    <t>1C8</t>
  </si>
  <si>
    <t>1C9</t>
  </si>
  <si>
    <t>1C10</t>
  </si>
  <si>
    <t>2A2</t>
  </si>
  <si>
    <t>2A3</t>
  </si>
  <si>
    <t>2B2</t>
  </si>
  <si>
    <t>2B3</t>
  </si>
  <si>
    <t>2C1</t>
  </si>
  <si>
    <t>2C2</t>
  </si>
  <si>
    <t>2C3</t>
  </si>
  <si>
    <t>2C4</t>
  </si>
  <si>
    <t>Section B. ‘Stability and variety of sources of funding’ pillar</t>
  </si>
  <si>
    <t>4A17</t>
  </si>
  <si>
    <t>4A18</t>
  </si>
  <si>
    <t>Additional risk indicator D.i) Trading activities, expressed as Risk exposure amount for market risk on traded debt instruments and equity out of: a) Total Risk Exposure, b) CET1 Capital and c) Total Assets</t>
  </si>
  <si>
    <t>4D17</t>
  </si>
  <si>
    <t>4D18</t>
  </si>
  <si>
    <t>4D19</t>
  </si>
  <si>
    <t>3A1</t>
  </si>
  <si>
    <t>3A2</t>
  </si>
  <si>
    <t>3A3</t>
  </si>
  <si>
    <t>3A4</t>
  </si>
  <si>
    <t>3A5</t>
  </si>
  <si>
    <t>3A6</t>
  </si>
  <si>
    <t>3A7</t>
  </si>
  <si>
    <t>3B1</t>
  </si>
  <si>
    <t>3B2</t>
  </si>
  <si>
    <t>3B3</t>
  </si>
  <si>
    <t>3B4</t>
  </si>
  <si>
    <t>3B5</t>
  </si>
  <si>
    <t>3B6</t>
  </si>
  <si>
    <t>3B7</t>
  </si>
  <si>
    <t>3C1</t>
  </si>
  <si>
    <t>3C2</t>
  </si>
  <si>
    <t>3C3</t>
  </si>
  <si>
    <t>3C4</t>
  </si>
  <si>
    <t>3C5</t>
  </si>
  <si>
    <t>3C6</t>
  </si>
  <si>
    <t>3C7</t>
  </si>
  <si>
    <t>3D1</t>
  </si>
  <si>
    <t>3D2</t>
  </si>
  <si>
    <t>3D3</t>
  </si>
  <si>
    <t>3D4</t>
  </si>
  <si>
    <t>3D5</t>
  </si>
  <si>
    <t>3D6</t>
  </si>
  <si>
    <t>3D7</t>
  </si>
  <si>
    <t>3E1</t>
  </si>
  <si>
    <t>3E2</t>
  </si>
  <si>
    <t>3E3</t>
  </si>
  <si>
    <t>3E4</t>
  </si>
  <si>
    <t>3E5</t>
  </si>
  <si>
    <t>3E6</t>
  </si>
  <si>
    <t>3E7</t>
  </si>
  <si>
    <t>3E8</t>
  </si>
  <si>
    <t>3E9</t>
  </si>
  <si>
    <t>3E10</t>
  </si>
  <si>
    <t>3F1</t>
  </si>
  <si>
    <t>3F2</t>
  </si>
  <si>
    <t>3F3</t>
  </si>
  <si>
    <t>3F4</t>
  </si>
  <si>
    <t>3F5</t>
  </si>
  <si>
    <t>3F6</t>
  </si>
  <si>
    <t>3F7</t>
  </si>
  <si>
    <t>3F8</t>
  </si>
  <si>
    <t>3F9</t>
  </si>
  <si>
    <t>3F10</t>
  </si>
  <si>
    <t>1D1</t>
  </si>
  <si>
    <t>A. Deductible amount of qualifying liabilities related to clearing activities</t>
  </si>
  <si>
    <t>B. Deductible amount of qualifying liabilities related to the activities of a central securities depository (CSD)</t>
  </si>
  <si>
    <t>C. Deductible amount of qualifying liabilities that arise by virtue of holding client assets or client money</t>
  </si>
  <si>
    <t>F. Deductible amount of assets and liabilities arising from qualifying intragroup liabilities</t>
  </si>
  <si>
    <t>Link</t>
  </si>
  <si>
    <t>1D2</t>
  </si>
  <si>
    <t>1E1</t>
  </si>
  <si>
    <t xml:space="preserve"> </t>
  </si>
  <si>
    <t>3A8</t>
  </si>
  <si>
    <t>3B8</t>
  </si>
  <si>
    <t>3C8</t>
  </si>
  <si>
    <t>3D8</t>
  </si>
  <si>
    <t>3E11</t>
  </si>
  <si>
    <t>3F11</t>
  </si>
  <si>
    <t>Link to definitions &amp; guidance to apply</t>
  </si>
  <si>
    <t xml:space="preserve">Section A. Deductible amount of qualifying liabilities related to clearing activities </t>
  </si>
  <si>
    <t xml:space="preserve">Section B. Deductible amount of qualifying liabilities related to the activities of a central securities depository (CSD) </t>
  </si>
  <si>
    <t>Section C. Deductible amount of qualifying liabilities that arise by virtue of holding client assets or client money</t>
  </si>
  <si>
    <t>4A1</t>
  </si>
  <si>
    <t>4A2</t>
  </si>
  <si>
    <t>4A3</t>
  </si>
  <si>
    <t>4A4</t>
  </si>
  <si>
    <t>4A6</t>
  </si>
  <si>
    <t>4A9</t>
  </si>
  <si>
    <t>4A10</t>
  </si>
  <si>
    <t>4A11</t>
  </si>
  <si>
    <t>4A13</t>
  </si>
  <si>
    <t>4A14</t>
  </si>
  <si>
    <t>4A15</t>
  </si>
  <si>
    <t>4A16</t>
  </si>
  <si>
    <t>4D14</t>
  </si>
  <si>
    <t>E.  Reference date for the reporting form</t>
  </si>
  <si>
    <t>The adjusted value of qualifying IPS liabilities arising from derivatives calculated above must be added to the accounting value of qualifying IPS liabilities not arising from derivatives.</t>
  </si>
  <si>
    <t>Section B. Simplified calculation methods</t>
  </si>
  <si>
    <t>2C5</t>
  </si>
  <si>
    <t>2C6</t>
  </si>
  <si>
    <t>Section C. Adjustment of liabilities arising from derivative contracts (excluding credit derivatives)</t>
  </si>
  <si>
    <t>C. Adjustment of liabilities arising from derivative contracts (excluding credit derivatives)</t>
  </si>
  <si>
    <t>Section A. Basic annual contribution before adjustment of liabilities arising from derivative contracts (excluding credit derivatives)</t>
  </si>
  <si>
    <t>A. Basic annual contribution before adjustment of liabilities arising from derivative contracts (excluding credit derivatives)</t>
  </si>
  <si>
    <t>1B5</t>
  </si>
  <si>
    <t>Number</t>
  </si>
  <si>
    <t>STOP here, no more information is needed from the institution</t>
  </si>
  <si>
    <t>Section G. Simplified calculation methods</t>
  </si>
  <si>
    <t>G. Simplified calculation methods</t>
  </si>
  <si>
    <t>Attention!</t>
  </si>
  <si>
    <t>4B6</t>
  </si>
  <si>
    <t>4B5</t>
  </si>
  <si>
    <t>4B4</t>
  </si>
  <si>
    <t>4B3</t>
  </si>
  <si>
    <t>4B2</t>
  </si>
  <si>
    <t>4B1</t>
  </si>
  <si>
    <t>YYYY-MM-DD</t>
  </si>
  <si>
    <t>Yes</t>
  </si>
  <si>
    <t>No</t>
  </si>
  <si>
    <t>List of options</t>
  </si>
  <si>
    <t>4C1</t>
  </si>
  <si>
    <t>4C2</t>
  </si>
  <si>
    <t>4C3</t>
  </si>
  <si>
    <t>4C4</t>
  </si>
  <si>
    <t>4C5</t>
  </si>
  <si>
    <t>4C6</t>
  </si>
  <si>
    <t>4C8</t>
  </si>
  <si>
    <t>4C7</t>
  </si>
  <si>
    <t>Not applicable</t>
  </si>
  <si>
    <t xml:space="preserve">Covered deposits, yearly average of the quarterly calculated amounts, as defined for this field
</t>
  </si>
  <si>
    <t>7.</t>
  </si>
  <si>
    <t>6.</t>
  </si>
  <si>
    <t>5.</t>
  </si>
  <si>
    <t>4.</t>
  </si>
  <si>
    <t>3.</t>
  </si>
  <si>
    <t>2.</t>
  </si>
  <si>
    <t>1.</t>
  </si>
  <si>
    <t>11.</t>
  </si>
  <si>
    <t>10.</t>
  </si>
  <si>
    <t>9.</t>
  </si>
  <si>
    <t>8.</t>
  </si>
  <si>
    <t xml:space="preserve">2. </t>
  </si>
  <si>
    <t xml:space="preserve">5. </t>
  </si>
  <si>
    <t xml:space="preserve">4. </t>
  </si>
  <si>
    <t xml:space="preserve">3. </t>
  </si>
  <si>
    <t xml:space="preserve">1. </t>
  </si>
  <si>
    <t xml:space="preserve">    • </t>
  </si>
  <si>
    <t>060+070+080+090+100+110+120+130+140</t>
  </si>
  <si>
    <t>010</t>
  </si>
  <si>
    <t>C 47.00</t>
  </si>
  <si>
    <t>X</t>
  </si>
  <si>
    <t>100+140+150+160</t>
  </si>
  <si>
    <t>070</t>
  </si>
  <si>
    <t>C 40.00</t>
  </si>
  <si>
    <t>C 02.00</t>
  </si>
  <si>
    <t>I</t>
  </si>
  <si>
    <t>Row</t>
  </si>
  <si>
    <t>Column</t>
  </si>
  <si>
    <t>ID</t>
  </si>
  <si>
    <t>Template code</t>
  </si>
  <si>
    <t>Template number</t>
  </si>
  <si>
    <t>Annex</t>
  </si>
  <si>
    <t>Field to fill in by the institution? (Yes / No)</t>
  </si>
  <si>
    <t>Guidance</t>
  </si>
  <si>
    <t>Definitions</t>
  </si>
  <si>
    <t>Tab</t>
  </si>
  <si>
    <t>C 76.00</t>
  </si>
  <si>
    <t>C 03.00</t>
  </si>
  <si>
    <t>020</t>
  </si>
  <si>
    <t>1.1.1</t>
  </si>
  <si>
    <t>C 01.00</t>
  </si>
  <si>
    <t>Section A.  'Risk exposure' pillar</t>
  </si>
  <si>
    <t>B. ‘Stability and variety of sources of funding’ pillar</t>
  </si>
  <si>
    <t>A. 'Risk exposure' pillar</t>
  </si>
  <si>
    <t>Tab 4. Risk adjustment</t>
  </si>
  <si>
    <t>Section F.  Deductible amount of assets and liabilities arising from qualifying intragroup liabilities</t>
  </si>
  <si>
    <t>Section E.  Deductible amount of assets and liabilities arising from qualifying Institutional Protection Scheme (IPS) liabilities</t>
  </si>
  <si>
    <t xml:space="preserve">Section D.  Deductible amount of qualifying liabilities that arise from promotional loans </t>
  </si>
  <si>
    <t>E. Deductible amount of assets and liabilities arising from qualifying Institutional Protection Scheme (IPS) liabilities</t>
  </si>
  <si>
    <t xml:space="preserve">D.  Deductible amount of qualifying liabilities that arise from promotional loans </t>
  </si>
  <si>
    <t>Tab 3. Deductions</t>
  </si>
  <si>
    <t>B. Simplified calculation method</t>
  </si>
  <si>
    <t>Tab 2. Basic annual contribution</t>
  </si>
  <si>
    <t>Section D.  Newly supervised institutions and mergers</t>
  </si>
  <si>
    <t>Section C.  Identification of possible specificities for the calculation of the individual annual contribution</t>
  </si>
  <si>
    <t>Section B.  Contact person for this reporting form</t>
  </si>
  <si>
    <t>Section A.  Identification of the institution</t>
  </si>
  <si>
    <t>E. Reference date for the reporting form</t>
  </si>
  <si>
    <t>D. Newly supervised institutions and mergers</t>
  </si>
  <si>
    <t>C. Identification of possible specificities for the calculation of the individual annual contribution</t>
  </si>
  <si>
    <t>B. Contact person for this reporting form</t>
  </si>
  <si>
    <t xml:space="preserve">A. Identification of the institution </t>
  </si>
  <si>
    <t>Tab 1. General information</t>
  </si>
  <si>
    <t>D.  ‘Additional risk indicators to be determined by the resolution authority’ pillar</t>
  </si>
  <si>
    <t>III/IV</t>
  </si>
  <si>
    <t>010+020+030+034+035</t>
  </si>
  <si>
    <t>160+210</t>
  </si>
  <si>
    <t>Section C. 'Importance of an institution to the stability of the financial system or economy' pillar</t>
  </si>
  <si>
    <t>12.</t>
  </si>
  <si>
    <t>EN</t>
  </si>
  <si>
    <t>DE</t>
  </si>
  <si>
    <t>FR</t>
  </si>
  <si>
    <t>EL</t>
  </si>
  <si>
    <t>ES</t>
  </si>
  <si>
    <t>FI</t>
  </si>
  <si>
    <t>IT</t>
  </si>
  <si>
    <t>LT</t>
  </si>
  <si>
    <t>LV</t>
  </si>
  <si>
    <t>NL</t>
  </si>
  <si>
    <t>SI</t>
  </si>
  <si>
    <t>SK</t>
  </si>
  <si>
    <t>Ja</t>
  </si>
  <si>
    <t>Oui</t>
  </si>
  <si>
    <t>Ναι</t>
  </si>
  <si>
    <t>Sí</t>
  </si>
  <si>
    <t>Jah</t>
  </si>
  <si>
    <t>Kyllä</t>
  </si>
  <si>
    <t>Sì</t>
  </si>
  <si>
    <t>Taip</t>
  </si>
  <si>
    <t>Da</t>
  </si>
  <si>
    <t>Áno</t>
  </si>
  <si>
    <t>Nein</t>
  </si>
  <si>
    <t>Non</t>
  </si>
  <si>
    <t>Όχι</t>
  </si>
  <si>
    <t>Ei</t>
  </si>
  <si>
    <t>Ne</t>
  </si>
  <si>
    <t>Nee</t>
  </si>
  <si>
    <t>Nie</t>
  </si>
  <si>
    <t>Partially</t>
  </si>
  <si>
    <t>Missing</t>
  </si>
  <si>
    <t>Kein Eintrag</t>
  </si>
  <si>
    <t>Vide</t>
  </si>
  <si>
    <t>Ελλιπή πεδία</t>
  </si>
  <si>
    <t>Campos que faltan</t>
  </si>
  <si>
    <t>Puuttuvat kentät</t>
  </si>
  <si>
    <t>Campi mancanti</t>
  </si>
  <si>
    <t>Trūksta laukelių</t>
  </si>
  <si>
    <t>Ontbrekende velden</t>
  </si>
  <si>
    <t>Manjkajoča polja</t>
  </si>
  <si>
    <t>Nicht zutreffend</t>
  </si>
  <si>
    <t>Sans objet</t>
  </si>
  <si>
    <t>Δεν ισχύει</t>
  </si>
  <si>
    <t>No aplicable</t>
  </si>
  <si>
    <t>Ei sovelleta</t>
  </si>
  <si>
    <t>Non applicabile</t>
  </si>
  <si>
    <t>Netaikoma</t>
  </si>
  <si>
    <t>Niet van toepassing</t>
  </si>
  <si>
    <t>Se ne uporablja</t>
  </si>
  <si>
    <t>Neuvádza sa</t>
  </si>
  <si>
    <t>Not available</t>
  </si>
  <si>
    <t>Nicht verfügbar</t>
  </si>
  <si>
    <t>Δεν διατίθεται</t>
  </si>
  <si>
    <t>No disponible</t>
  </si>
  <si>
    <t>Puudub</t>
  </si>
  <si>
    <t>Ei saatavilla</t>
  </si>
  <si>
    <t>Non disponibile</t>
  </si>
  <si>
    <t>Nėra duomenų</t>
  </si>
  <si>
    <t>Niet beschikbaar</t>
  </si>
  <si>
    <t>Ni na voljo</t>
  </si>
  <si>
    <t>consolidated</t>
  </si>
  <si>
    <t>konsolidierte Ebene</t>
  </si>
  <si>
    <t>consolidé</t>
  </si>
  <si>
    <t>Ενοποιημένο</t>
  </si>
  <si>
    <t>consolidado</t>
  </si>
  <si>
    <t>konsolideeritud</t>
  </si>
  <si>
    <t>konsolidoitu</t>
  </si>
  <si>
    <t>consolidato</t>
  </si>
  <si>
    <t>konsoliduotas</t>
  </si>
  <si>
    <t>consolidatieniveau</t>
  </si>
  <si>
    <t>konsolidované</t>
  </si>
  <si>
    <t>Individual</t>
  </si>
  <si>
    <t>Einzelebene</t>
  </si>
  <si>
    <t>Individuel</t>
  </si>
  <si>
    <t>Ατομικό</t>
  </si>
  <si>
    <t>Yksittäinen</t>
  </si>
  <si>
    <t>Individuale</t>
  </si>
  <si>
    <t>Individualus</t>
  </si>
  <si>
    <t>Individueel</t>
  </si>
  <si>
    <t>Individuálne</t>
  </si>
  <si>
    <t>sub-consolidated</t>
  </si>
  <si>
    <t>teilkonsolidierte Ebene</t>
  </si>
  <si>
    <t>sous-consolidé</t>
  </si>
  <si>
    <t>Υποενοποιημένο</t>
  </si>
  <si>
    <t>subconsolidado</t>
  </si>
  <si>
    <t>allkonsolideeritud</t>
  </si>
  <si>
    <t>alakonsolidoitu</t>
  </si>
  <si>
    <t>sub-consolidato</t>
  </si>
  <si>
    <t>iš dalies konsoliduotas </t>
  </si>
  <si>
    <t>sub-consolidatieniveau</t>
  </si>
  <si>
    <t>subkonsolidované</t>
  </si>
  <si>
    <t>AT</t>
  </si>
  <si>
    <t>BE</t>
  </si>
  <si>
    <t>CY</t>
  </si>
  <si>
    <t>EE</t>
  </si>
  <si>
    <t>LU</t>
  </si>
  <si>
    <t>MT</t>
  </si>
  <si>
    <t>PT</t>
  </si>
  <si>
    <t>IE</t>
  </si>
  <si>
    <t>Country</t>
  </si>
  <si>
    <t>Template Language</t>
  </si>
  <si>
    <t>Translation</t>
  </si>
  <si>
    <t>Yes / No / Not Applicable</t>
  </si>
  <si>
    <t>Individual / (sub-)consolidated</t>
  </si>
  <si>
    <t>Jā</t>
  </si>
  <si>
    <t>Nē</t>
  </si>
  <si>
    <t>Neaizpildīti lauki</t>
  </si>
  <si>
    <t>Nav piemērojams</t>
  </si>
  <si>
    <t>konsolidēts</t>
  </si>
  <si>
    <t>Individuāls</t>
  </si>
  <si>
    <t>subkonsolidēts</t>
  </si>
  <si>
    <t>Contribution period</t>
  </si>
  <si>
    <t>The tab consolidates the information reported in the form, and includes validation rules and consistency checks that shall be solved by the institution before submitting the information. This tab has to be intended as an indication of the results of the controls that can possibly lead to a message error to the institution</t>
  </si>
  <si>
    <t>Reporting data</t>
  </si>
  <si>
    <t>Validation of the format of the fields filled in by the institution (yellow background fields)</t>
  </si>
  <si>
    <t xml:space="preserve">Consistency checks </t>
  </si>
  <si>
    <t>OVERALL FORMAT</t>
  </si>
  <si>
    <t>OVERALL CONSISTENCY</t>
  </si>
  <si>
    <t>Rule ID</t>
  </si>
  <si>
    <t>Consistency checks</t>
  </si>
  <si>
    <t>1A6; 1A5</t>
  </si>
  <si>
    <t>1C1; 1C7</t>
  </si>
  <si>
    <t>1C2; 4A2</t>
  </si>
  <si>
    <t>1C2; 4A9</t>
  </si>
  <si>
    <t>1C2; 4B2</t>
  </si>
  <si>
    <t>1C3; 1C4</t>
  </si>
  <si>
    <t>1C7; 1C8</t>
  </si>
  <si>
    <t>2A1; 2A2; 2A3</t>
  </si>
  <si>
    <t>2C1;2C2;2C3</t>
  </si>
  <si>
    <t>2C2; 2A1</t>
  </si>
  <si>
    <t>2C2; 3A6</t>
  </si>
  <si>
    <t>2C2; 3B6</t>
  </si>
  <si>
    <t>2C2; 3C6</t>
  </si>
  <si>
    <t>2C2; 3D6</t>
  </si>
  <si>
    <t>2C2; 3E6</t>
  </si>
  <si>
    <t>1C4; 3E11</t>
  </si>
  <si>
    <t>1C5; 3A8</t>
  </si>
  <si>
    <t>1C6; 3B8</t>
  </si>
  <si>
    <t>1C7; 3C8</t>
  </si>
  <si>
    <t>1C9; 3D8</t>
  </si>
  <si>
    <t xml:space="preserve">An institution that qualifies for a simplified calculation method according to Tab 2 - Section B must only fill in Tabs 1 and 2 (until Section B). </t>
  </si>
  <si>
    <t>2C2; 3A6; 3B6, 3C6, 3D6, 3E6, 3F6</t>
  </si>
  <si>
    <t>2C5; 3A4; 3B4, 3C4, 3D4, 3E4, 3F4</t>
  </si>
  <si>
    <t>2C2 ; 3F6</t>
  </si>
  <si>
    <t>3A5 ; 3A6</t>
  </si>
  <si>
    <t>3B5 ; 3B6</t>
  </si>
  <si>
    <t>3C5 ; 3C6</t>
  </si>
  <si>
    <t>3D5 ; 3D6</t>
  </si>
  <si>
    <t>3E5 ; 3E6</t>
  </si>
  <si>
    <t>3F5 ; 3F6</t>
  </si>
  <si>
    <t>3A1; 2C1</t>
  </si>
  <si>
    <t>3B1; 2C1</t>
  </si>
  <si>
    <t>3C1; 2C1</t>
  </si>
  <si>
    <t>3D1; 2C1</t>
  </si>
  <si>
    <t>3E1; 2C1</t>
  </si>
  <si>
    <t>3F1; 2C1</t>
  </si>
  <si>
    <t>4A1; 4A2</t>
  </si>
  <si>
    <t>4A2; 4A4</t>
  </si>
  <si>
    <t>4A8; 4A9</t>
  </si>
  <si>
    <t>4A9; 4A11</t>
  </si>
  <si>
    <t>4B1; 4B2</t>
  </si>
  <si>
    <t>4B2; 4B4</t>
  </si>
  <si>
    <t>4A9; 2A1; 4A17</t>
  </si>
  <si>
    <t>4C1; 4C2</t>
  </si>
  <si>
    <t>4C2; 4C4</t>
  </si>
  <si>
    <t>Section C</t>
  </si>
  <si>
    <t>Format 
(maximum characters)</t>
  </si>
  <si>
    <t>Alphanumeric</t>
  </si>
  <si>
    <t>Blank (if not applicable)</t>
  </si>
  <si>
    <t>Feld ID</t>
  </si>
  <si>
    <t>Αναγνωριστικό πεδίου</t>
  </si>
  <si>
    <t>ID del campo</t>
  </si>
  <si>
    <t>Välja kood</t>
  </si>
  <si>
    <t>Kentän tunnus</t>
  </si>
  <si>
    <t>ID campo</t>
  </si>
  <si>
    <t>Laukelio ID</t>
  </si>
  <si>
    <t>Lauka ID</t>
  </si>
  <si>
    <t>Veld-ID</t>
  </si>
  <si>
    <t>Id. št. polja</t>
  </si>
  <si>
    <t>ID poľa</t>
  </si>
  <si>
    <t>Feld</t>
  </si>
  <si>
    <t>Πεδίο</t>
  </si>
  <si>
    <t>Campo</t>
  </si>
  <si>
    <t>Väli</t>
  </si>
  <si>
    <t>Kenttä</t>
  </si>
  <si>
    <t>Laukelis</t>
  </si>
  <si>
    <t>Joma</t>
  </si>
  <si>
    <t>Veld</t>
  </si>
  <si>
    <t>Polje</t>
  </si>
  <si>
    <t>Pole</t>
  </si>
  <si>
    <t>Format 
(Höchstanzahl Zeichen)</t>
  </si>
  <si>
    <t>Format
(nombre maximal de caractères)</t>
  </si>
  <si>
    <t>Μορφότυπος 
(μέγιστος αριθμός χαρακτήρων)</t>
  </si>
  <si>
    <t>Formato 
(caracteres máximos)</t>
  </si>
  <si>
    <t>Vorming 
(suurim tähemärkide arv)</t>
  </si>
  <si>
    <t>Muoto 
(merkkien enimmäismäärä)</t>
  </si>
  <si>
    <t>Formato 
(numero massimo di caratteri)</t>
  </si>
  <si>
    <t>Formatas 
(maksimalus simbolių skaičius)</t>
  </si>
  <si>
    <t>Formāts 
(maksimālais zīmju skaits)</t>
  </si>
  <si>
    <t>Formaat 
(maximumaantal tekens)</t>
  </si>
  <si>
    <t>Oblika 
(največje možno število znakov)</t>
  </si>
  <si>
    <t>Formát 
(maximálny počet znakov)</t>
  </si>
  <si>
    <t>Wert</t>
  </si>
  <si>
    <t>Valeur</t>
  </si>
  <si>
    <t>Τιμή</t>
  </si>
  <si>
    <t>Valor</t>
  </si>
  <si>
    <t>Väärtus</t>
  </si>
  <si>
    <t>Arvo</t>
  </si>
  <si>
    <t>Valore</t>
  </si>
  <si>
    <t>Vertė</t>
  </si>
  <si>
    <t>Vērtība</t>
  </si>
  <si>
    <t>Waarde</t>
  </si>
  <si>
    <t>Vrednost</t>
  </si>
  <si>
    <t>Hodnota</t>
  </si>
  <si>
    <t>Link zu Definitionen und einzuhaltenden Anweisungen</t>
  </si>
  <si>
    <t>Lien vers les définitions et les orientations applicables</t>
  </si>
  <si>
    <t>Σύνδεσμος για ορισμούς και οδηγίες εφαρμογής</t>
  </si>
  <si>
    <t>Enlace a definiciones y directrices aplicables</t>
  </si>
  <si>
    <t>Kohaldatavate määratluste ja juhiste link</t>
  </si>
  <si>
    <t>Linkki määritelmiin ja ohjeisiin</t>
  </si>
  <si>
    <t>Link alle definizioni e agli orientamenti da applicare</t>
  </si>
  <si>
    <t>Nuoroda į taikytinas apibrėžtis ir paaiškinimus</t>
  </si>
  <si>
    <t>Saite uz definīcijām un piemērošanas norādījumiem</t>
  </si>
  <si>
    <t>Link naar toe te passen definities en leidraad</t>
  </si>
  <si>
    <t>Povezava do opredelitve pojmov in navodil</t>
  </si>
  <si>
    <t>Odkaz na definície a pokyny pre vyplnenie</t>
  </si>
  <si>
    <t>Alfanumérica</t>
  </si>
  <si>
    <t>Alfanumerico</t>
  </si>
  <si>
    <t>Alfanumeriek</t>
  </si>
  <si>
    <t>Zahl</t>
  </si>
  <si>
    <t xml:space="preserve">Nombre </t>
  </si>
  <si>
    <t>Αριθμός</t>
  </si>
  <si>
    <t>Número</t>
  </si>
  <si>
    <t>Numero</t>
  </si>
  <si>
    <t>Skaičius</t>
  </si>
  <si>
    <t>Skaits</t>
  </si>
  <si>
    <t>Nummer</t>
  </si>
  <si>
    <t>Število</t>
  </si>
  <si>
    <t>Počet</t>
  </si>
  <si>
    <t xml:space="preserve"> prázdne (ak sa neuvádza)</t>
  </si>
  <si>
    <t>Montant</t>
  </si>
  <si>
    <t>Ποσό</t>
  </si>
  <si>
    <t>Importe</t>
  </si>
  <si>
    <t>Summa</t>
  </si>
  <si>
    <t>Määrä</t>
  </si>
  <si>
    <t>Importo</t>
  </si>
  <si>
    <t>Suma</t>
  </si>
  <si>
    <t>Bedrag</t>
  </si>
  <si>
    <t>Znesek</t>
  </si>
  <si>
    <t>Format</t>
  </si>
  <si>
    <t>Vorming</t>
  </si>
  <si>
    <t>Formato</t>
  </si>
  <si>
    <t>Muoto</t>
  </si>
  <si>
    <t>Formatas</t>
  </si>
  <si>
    <t>Formāts</t>
  </si>
  <si>
    <t>Formaat</t>
  </si>
  <si>
    <t>Oblika</t>
  </si>
  <si>
    <t>Formát</t>
  </si>
  <si>
    <t>Μορφότυπος</t>
  </si>
  <si>
    <t>Reiter</t>
  </si>
  <si>
    <t>Onglet</t>
  </si>
  <si>
    <t>Καρτέλα</t>
  </si>
  <si>
    <t>Pestaña</t>
  </si>
  <si>
    <t>Vaheleht</t>
  </si>
  <si>
    <t>Väli-lehti</t>
  </si>
  <si>
    <t>Scheda</t>
  </si>
  <si>
    <t>Kortelė</t>
  </si>
  <si>
    <t>Cilne</t>
  </si>
  <si>
    <t>Zavihek</t>
  </si>
  <si>
    <t>Tabuľka</t>
  </si>
  <si>
    <t>Definitionen</t>
  </si>
  <si>
    <t>Définitions</t>
  </si>
  <si>
    <t>Ορισμοί</t>
  </si>
  <si>
    <t>Definiciones</t>
  </si>
  <si>
    <t>Mõisted</t>
  </si>
  <si>
    <t>Määritelmät</t>
  </si>
  <si>
    <t>Definizioni</t>
  </si>
  <si>
    <t>Sąvokų apibrėžtys</t>
  </si>
  <si>
    <t>Definīcijas</t>
  </si>
  <si>
    <t>Definities</t>
  </si>
  <si>
    <t>Opredelitev pojmov</t>
  </si>
  <si>
    <t>Vymedzenia pojmov</t>
  </si>
  <si>
    <t>Anleitung</t>
  </si>
  <si>
    <t>Orientation</t>
  </si>
  <si>
    <t>Οδηγίες</t>
  </si>
  <si>
    <t>Directrices</t>
  </si>
  <si>
    <t>Selgitused</t>
  </si>
  <si>
    <t>Ohjeet</t>
  </si>
  <si>
    <t>Orientamenti</t>
  </si>
  <si>
    <t>Paaiškinimai</t>
  </si>
  <si>
    <t>Norādījumi</t>
  </si>
  <si>
    <t>Leidraad</t>
  </si>
  <si>
    <t>Navodila</t>
  </si>
  <si>
    <t>Usmernenia</t>
  </si>
  <si>
    <t>Feld von dem Institut auszufüllen? (Ja / Nein)</t>
  </si>
  <si>
    <t>Champ à remplir par l’établissement? (Oui/Non)</t>
  </si>
  <si>
    <t>Πεδίο προς συμπλήρωση από το ίδρυμα; (Ναι / Όχι)</t>
  </si>
  <si>
    <t>¿Es un campo que debe rellenar la entidad? (Sí / No)</t>
  </si>
  <si>
    <t>Kenttä, jonka laitos täyttää? (Kyllä/Ei)</t>
  </si>
  <si>
    <t>Campo da compilare a cura dell’ente? Sì/No</t>
  </si>
  <si>
    <t>Ar įstaiga turi pildyti šį laukelį? (Taip / Ne)</t>
  </si>
  <si>
    <t>Lauks, kas jāaizpilda iestādei? (Jā/Nē)</t>
  </si>
  <si>
    <t>Door de instelling in te vullen veld? (Ja / Nee)</t>
  </si>
  <si>
    <t>Polje izpolni institucija? (Da/Ne)</t>
  </si>
  <si>
    <t>Vypĺňa pole inštitúcia? (Áno/Nie)</t>
  </si>
  <si>
    <t>Anhang</t>
  </si>
  <si>
    <t>Annexe</t>
  </si>
  <si>
    <t>Παράρτημα</t>
  </si>
  <si>
    <t>Anexo</t>
  </si>
  <si>
    <t>Lisa</t>
  </si>
  <si>
    <t>Liite</t>
  </si>
  <si>
    <t>Allegato</t>
  </si>
  <si>
    <t>Priedas</t>
  </si>
  <si>
    <t>Pielikums</t>
  </si>
  <si>
    <t>Bijlage</t>
  </si>
  <si>
    <t>Priloga</t>
  </si>
  <si>
    <t>Príloha</t>
  </si>
  <si>
    <t>Nummer der Vorlage</t>
  </si>
  <si>
    <t>Nº de modèle</t>
  </si>
  <si>
    <t>Αριθμός υποδείγματος</t>
  </si>
  <si>
    <t>Número de plantilla</t>
  </si>
  <si>
    <t>Vormi number</t>
  </si>
  <si>
    <t>Lomakkeen numero</t>
  </si>
  <si>
    <t>Numero del modello</t>
  </si>
  <si>
    <t>Formos numeris</t>
  </si>
  <si>
    <t>Veidnes numurs</t>
  </si>
  <si>
    <t>Templatenummer</t>
  </si>
  <si>
    <t>Številka predloge</t>
  </si>
  <si>
    <t>Číslo vzoru</t>
  </si>
  <si>
    <t>Code der Vorlage</t>
  </si>
  <si>
    <t>Κωδικός υποδείγματος</t>
  </si>
  <si>
    <t>Código de plantilla</t>
  </si>
  <si>
    <t>Vormi kood</t>
  </si>
  <si>
    <t>Lomakkeen koodi</t>
  </si>
  <si>
    <t>Codice del modello</t>
  </si>
  <si>
    <t>Formos kodas</t>
  </si>
  <si>
    <t>Veidnes kods</t>
  </si>
  <si>
    <t>Templatecode</t>
  </si>
  <si>
    <t>Koda predloge</t>
  </si>
  <si>
    <t>Kód vzoru</t>
  </si>
  <si>
    <t>Αναγνωριστικό</t>
  </si>
  <si>
    <t>Tunnus</t>
  </si>
  <si>
    <t>Id. št.</t>
  </si>
  <si>
    <t>Spalte</t>
  </si>
  <si>
    <t>Colonne</t>
  </si>
  <si>
    <t>Στήλη</t>
  </si>
  <si>
    <t>Columna</t>
  </si>
  <si>
    <t>Veerg</t>
  </si>
  <si>
    <t>Sarake</t>
  </si>
  <si>
    <t>Colonna</t>
  </si>
  <si>
    <t>Stulpelis</t>
  </si>
  <si>
    <t>Aile</t>
  </si>
  <si>
    <t>Kolom</t>
  </si>
  <si>
    <t>Stolpec</t>
  </si>
  <si>
    <t>Stĺpec</t>
  </si>
  <si>
    <t>Zeile</t>
  </si>
  <si>
    <t>Ligne</t>
  </si>
  <si>
    <t>Γραμμή</t>
  </si>
  <si>
    <t>Fila</t>
  </si>
  <si>
    <t>Rida</t>
  </si>
  <si>
    <t>Rivi</t>
  </si>
  <si>
    <t>Riga</t>
  </si>
  <si>
    <t>Eilutė</t>
  </si>
  <si>
    <t>Rinda</t>
  </si>
  <si>
    <t>Rij</t>
  </si>
  <si>
    <t>Vrstica</t>
  </si>
  <si>
    <t>Riadok</t>
  </si>
  <si>
    <t>Is the form complete?
('NOK' means to fill in)</t>
  </si>
  <si>
    <t>Ist das Formular vollständig ausgefüllt?
(„NOK“ bedeutet, dass noch Angaben zu machen sind)</t>
  </si>
  <si>
    <t>Le formulaire est-il rempli?
(«NOK» signifie à remplir)</t>
  </si>
  <si>
    <t>¿Se ha completado el formulario?
(«Incorrecto» significa que debe cumplimentarse)</t>
  </si>
  <si>
    <t>Kas vorm on täidetud?
(„NOK“ tähendab, et vorm tuleb täita)</t>
  </si>
  <si>
    <t>Onko hakemus täytetty kokonaan?
(”NOK”: täytä puuttuvat tiedot)</t>
  </si>
  <si>
    <t>Il modulo è completo?(“NOK” significa da compilare)</t>
  </si>
  <si>
    <t>Ar forma užpildyta?
(NOK reiškia, kad reikia pildyti)</t>
  </si>
  <si>
    <t>Vai veidlapa ir pilnīgi aizpildīta?
('NOK' nozīmē, ka lauks ir jāaizpilda)</t>
  </si>
  <si>
    <t>Is het formulier volledig ingevuld?
(’NOK’ betekent: nog in te vullen)</t>
  </si>
  <si>
    <t>Je formulár vyplnený?
(„NOK“ znamená vyplniť)</t>
  </si>
  <si>
    <t>Are there 0 (zero) amounts? 
('NOK' means the reporting entity should correct; 'Warning' means the reporting entity should check)</t>
  </si>
  <si>
    <t>Relevance test (is the validation rule applicable to this institution?)</t>
  </si>
  <si>
    <t>Relevanzprüfung (ist die Validierungsregel für dieses Institut anwendbar?)</t>
  </si>
  <si>
    <t>Critère de pertinence (la règle de validation est-elle applicable à cet établissement?)</t>
  </si>
  <si>
    <t>Prueba de relevancia (¿se aplica la norma de validación a esta entidad?)</t>
  </si>
  <si>
    <t>Asjakohasuse test (kas valideerimisreegel on sellele asutusele kohaldatav?)</t>
  </si>
  <si>
    <t>Merkityksellisyys-testi (sovelletaanko validointisääntöä tähän laitokseen?)</t>
  </si>
  <si>
    <t>Prova di pertinenza (la regola per la convalida può essere applicata a questo ente?)</t>
  </si>
  <si>
    <t>Svarbumo patikrinimas (ar šiai įstaigai taikoma patvirtinimo taisyklė?)</t>
  </si>
  <si>
    <t>Piemērotības pārbaude (vai apstiprināšanas noteikums ir piemērojams šai iestādei?)</t>
  </si>
  <si>
    <t>Relevantietest (is de valideringsregel van toepassing op deze instelling?)</t>
  </si>
  <si>
    <t>Skúška relevantnosti (uplatňuje sa na túto inštitúciu pravidlo validácie?)</t>
  </si>
  <si>
    <t>Control Passed? 
('NOK' means the reporting entity should correct; 'Warning' means the reporting entity should check)</t>
  </si>
  <si>
    <t>Konsistenzkontrollen</t>
  </si>
  <si>
    <t>Contrôles de cohérence</t>
  </si>
  <si>
    <t>Comprobaciones de coherencia</t>
  </si>
  <si>
    <t>Vastavuskontrollid</t>
  </si>
  <si>
    <t>Yhdenmukaisuustarkastukset</t>
  </si>
  <si>
    <t>Controlli di conformità</t>
  </si>
  <si>
    <t>Nuoseklumo patikrinimo priemonės</t>
  </si>
  <si>
    <t>Atbilstības pārbaudes</t>
  </si>
  <si>
    <t>Controles op de consistentie</t>
  </si>
  <si>
    <t>Kontroly súladu</t>
  </si>
  <si>
    <t>Validierung des Formats der von dem Institut ausgefüllten Felder (gelb hinterlegte Felder)</t>
  </si>
  <si>
    <t>Validation du format des champs remplis par l’établissement (champs à fond jaune)</t>
  </si>
  <si>
    <t>Επικύρωση του μορφότυπου των πεδίων που έχουν συμπληρωθεί από το ίδρυμα (πεδία με κίτρινο φόντο)</t>
  </si>
  <si>
    <t>Validación del formato de los campos cumplimentados por la entidad (campos con el fondo amarillo)</t>
  </si>
  <si>
    <t>Asutuse poolt täidetud väljade (kollase taustaga väljad) vormingu valideerimine</t>
  </si>
  <si>
    <t>Laitoksen täyttämien kenttien (keltaisella merkityt) muodon validointi</t>
  </si>
  <si>
    <t>Convalida del formato dei campi compilati dall’ente (campi con sfondo giallo)</t>
  </si>
  <si>
    <t>Įstaigos užpildytų laukelių formato patvirtinimas (geltonai pažymėti laukeliai)</t>
  </si>
  <si>
    <t>Iestādes aizpildīto lauku formāta apstiprināšana (lauki ar dzeltenu fonu)</t>
  </si>
  <si>
    <t>Validering van het formaat van de door de instelling ingevulde velden (velden met een gele achtergrond)</t>
  </si>
  <si>
    <t>Validacija oblike polj, ki jih izpolni institucija (polja z rumenim ozadjem)</t>
  </si>
  <si>
    <t>Validácia formátu polí vyplnených inštitúciou (polia so žltým pozadím)</t>
  </si>
  <si>
    <t xml:space="preserve">Konsistenzkontrollen </t>
  </si>
  <si>
    <t xml:space="preserve">Contrôles de cohérence </t>
  </si>
  <si>
    <t xml:space="preserve">Έλεγχοι συνέπειας </t>
  </si>
  <si>
    <t xml:space="preserve">Comprobaciones de coherencia </t>
  </si>
  <si>
    <t xml:space="preserve">Vastavuskontrollid </t>
  </si>
  <si>
    <t xml:space="preserve">Yhdenmukaisuustarkastukset </t>
  </si>
  <si>
    <t xml:space="preserve">Nuoseklumo patikrinimo priemonės </t>
  </si>
  <si>
    <t xml:space="preserve">Atbilstības pārbaudes </t>
  </si>
  <si>
    <t xml:space="preserve">Controles op de consistentie </t>
  </si>
  <si>
    <t xml:space="preserve">Preverjanja skladnosti </t>
  </si>
  <si>
    <t xml:space="preserve">Kontroly súladu </t>
  </si>
  <si>
    <t>Run n° (automatically updated):</t>
  </si>
  <si>
    <t>N° of languages</t>
  </si>
  <si>
    <t>Number of data points</t>
  </si>
  <si>
    <t>Name of 1st tab</t>
  </si>
  <si>
    <t>1. General Information</t>
  </si>
  <si>
    <t>Name of 2nd tab</t>
  </si>
  <si>
    <t>2. Basic annual contribution</t>
  </si>
  <si>
    <t>Name of 3rd tab</t>
  </si>
  <si>
    <t>3. Deductions</t>
  </si>
  <si>
    <t>Name of 4th tab</t>
  </si>
  <si>
    <t>4. Risk Adjustment</t>
  </si>
  <si>
    <t>Name of 5th tab</t>
  </si>
  <si>
    <t>5. Definitions and guidance</t>
  </si>
  <si>
    <t>Name of 6th tab</t>
  </si>
  <si>
    <t>6. Validation rules</t>
  </si>
  <si>
    <t>Name of 7th tab</t>
  </si>
  <si>
    <t>Read me</t>
  </si>
  <si>
    <t>Cell</t>
  </si>
  <si>
    <t>1</t>
  </si>
  <si>
    <t>B6</t>
  </si>
  <si>
    <t>A.  Angaben zum Institut</t>
  </si>
  <si>
    <t>A. Krediidiasutuse või investeerimisühingu identifitseerimisandmed</t>
  </si>
  <si>
    <t>Α. Προσδιορισμός του ιδρύματος</t>
  </si>
  <si>
    <t>A.  Identification of the institution</t>
  </si>
  <si>
    <t>A. Identificación de la entidad</t>
  </si>
  <si>
    <t>A. Laitoksen yksilöintitiedot</t>
  </si>
  <si>
    <t>A. Identification de l’établissement</t>
  </si>
  <si>
    <t>A. Įstaigos duomenys</t>
  </si>
  <si>
    <t>A. Iestādes identifikācija</t>
  </si>
  <si>
    <t>A.  Identificatie van de instelling</t>
  </si>
  <si>
    <t>A. Podatki o instituciji</t>
  </si>
  <si>
    <t>A. Údaje o inštitúcii</t>
  </si>
  <si>
    <t>B18</t>
  </si>
  <si>
    <t>B. Ansprechpartner für dieses Meldeformular</t>
  </si>
  <si>
    <t>B. Käesoleva aruandlusvormiga seotud kontaktisik</t>
  </si>
  <si>
    <t>Β. Αρμόδιος επικοινωνίας για το παρόν έντυπο αναφοράς</t>
  </si>
  <si>
    <t>B.  Contact person for this reporting form</t>
  </si>
  <si>
    <t>B. Persona de contacto para el formulario</t>
  </si>
  <si>
    <t>B. Tämän raportointilomakkeen yhteyshenkilö</t>
  </si>
  <si>
    <t>B. Personne de contact pour ce formulaire de déclaration</t>
  </si>
  <si>
    <t>B. Referente per il presente modulo di segnalazione</t>
  </si>
  <si>
    <t>B. Kontaktinis asmuo dėl šios ataskaitos formos</t>
  </si>
  <si>
    <t>B. Šīs ziņošanas formas kontaktpersona</t>
  </si>
  <si>
    <t>B.  Contactpersoon voor dit rapportageformulier</t>
  </si>
  <si>
    <t>B. Kontaktna oseba za ta obrazec poročanja</t>
  </si>
  <si>
    <t>B. Kontaktná osoba pre tento formulár hlásenia</t>
  </si>
  <si>
    <t>B27</t>
  </si>
  <si>
    <t>C. Ermittlung möglicher Besonderheiten für die Berechnung des jeweiligen jährlichen Beitrags</t>
  </si>
  <si>
    <t>C. Võimaliku eripära tuvastamine individuaalse aastase osamakse arvutamiseks</t>
  </si>
  <si>
    <t>Γ. Προσδιορισμός πιθανών ιδιαιτεροτήτων για τον υπολογισμό της ατομικής ετήσιας εισφοράς</t>
  </si>
  <si>
    <t>C.  Identification of possible specificities for the calculation of the individual annual contribution</t>
  </si>
  <si>
    <t>C. Identificación de posibles especificidades para el cálculo de la aportación anual individual</t>
  </si>
  <si>
    <t>C. Laitoksen vuotuisen rahoitusosuuden laskentaan vaikuttavat mahdolliset erityispiirteet</t>
  </si>
  <si>
    <t>C. Recensement des particularités pouvant affecter le calcul de la contribution annuelle individuelle</t>
  </si>
  <si>
    <t>C. Individuazione di possibili specificità per il calcolo del singolo contributo annuale</t>
  </si>
  <si>
    <t>C. Galimi ypatumai, svarbūs apskaičiuojant individualų metinį įnašą</t>
  </si>
  <si>
    <t>C. Iespējamās specifikas atsevišķu gada iemaksu aprēķināšanai identifikācija</t>
  </si>
  <si>
    <t>C.  Identificatie van mogelijke specifieke kenmerken met het oog op de berekening van de individuele jaarlijkse bijdrage</t>
  </si>
  <si>
    <t>C. Opredelitev morebitnih posebnosti za izračun posameznega letnega prispevka</t>
  </si>
  <si>
    <t>C. Určenie možných špecifík pri výpočte individuálneho ročného príspevku</t>
  </si>
  <si>
    <t>B41</t>
  </si>
  <si>
    <t>D. Neu unter Aufsicht gestellte Institute und Fusionen</t>
  </si>
  <si>
    <t>D. Värskelt järelevalve alla võetud ja ühinenud krediidiasutused ja investeerimisühingud</t>
  </si>
  <si>
    <t>Δ. Νεοεποπτευόμενα ιδρύματα και συγχωνεύσεις</t>
  </si>
  <si>
    <t>D.  Newly supervised institutions and mergers</t>
  </si>
  <si>
    <t>D. Fusiones y entidades recientemente incluidas en la supervisión</t>
  </si>
  <si>
    <t>D. Uudet valvottavat laitokset ja sulautumiset</t>
  </si>
  <si>
    <t>D. Établissements nouvellement surveillés et fusions</t>
  </si>
  <si>
    <t>D. Enti neoinseriti nella vigilanza e fusioni</t>
  </si>
  <si>
    <t>D. Naujai prižiūrimos įstaigos ir susijungusios įstaigos</t>
  </si>
  <si>
    <t>D. Nesen pārraudzībā nonākušas iestādes un apvienošanās</t>
  </si>
  <si>
    <t>D.  Nieuwe onder toezicht staande instellingen en gefuseerde instellingen</t>
  </si>
  <si>
    <t>D. Na novo nadzirane institucije in združitve</t>
  </si>
  <si>
    <t>D. Novo kontrolované inštitúcie a fúzie</t>
  </si>
  <si>
    <t>B47</t>
  </si>
  <si>
    <t>E. Stichtag für das Meldeformular</t>
  </si>
  <si>
    <t>E. Aruandlusvormi aruandekuupäev</t>
  </si>
  <si>
    <t>Ε. Ημερομηνία αναφοράς για το έντυπο αναφοράς</t>
  </si>
  <si>
    <t>E. Fecha de referencia del formulario</t>
  </si>
  <si>
    <t>E. Raportointilomakkeen viitepäivämäärä</t>
  </si>
  <si>
    <t>E. Date de référence du formulaire de déclaration</t>
  </si>
  <si>
    <t>E. Data di riferimento per il modulo di segnalazione</t>
  </si>
  <si>
    <t>E. Ataskaitos formos ataskaitinė diena</t>
  </si>
  <si>
    <t>E. Ziņojuma formas pārskata datums</t>
  </si>
  <si>
    <t>E.  Referentiedatum voor het rapportageformulier</t>
  </si>
  <si>
    <t>E. Referenčni datum za obrazec za poročanje</t>
  </si>
  <si>
    <t>E. Referenčný dátum pre formulár hlásenia</t>
  </si>
  <si>
    <t>B4</t>
  </si>
  <si>
    <t>C9</t>
  </si>
  <si>
    <t>Name des Instituts</t>
  </si>
  <si>
    <t>Asutuse nimi</t>
  </si>
  <si>
    <t>Επωνυμία του ιδρύματος</t>
  </si>
  <si>
    <t>Name of the institution</t>
  </si>
  <si>
    <t>Denominación social</t>
  </si>
  <si>
    <t>Laitoksen nimi</t>
  </si>
  <si>
    <t>Nom de l’établissement</t>
  </si>
  <si>
    <t>Denominazione dell’ente</t>
  </si>
  <si>
    <t>Įstaigos pavadinimas</t>
  </si>
  <si>
    <t>Iestādes nosaukums</t>
  </si>
  <si>
    <t>Naam van de instelling</t>
  </si>
  <si>
    <t>Ime institucije</t>
  </si>
  <si>
    <t>Názov inštitúcie</t>
  </si>
  <si>
    <t>C10</t>
  </si>
  <si>
    <t>Anschrift des Instituts</t>
  </si>
  <si>
    <t>Asutuse aadress</t>
  </si>
  <si>
    <t>Διεύθυνση του ιδρύματος</t>
  </si>
  <si>
    <t>Address of the institution</t>
  </si>
  <si>
    <t>Dirección</t>
  </si>
  <si>
    <t>Laitoksen osoite</t>
  </si>
  <si>
    <t>Adresse de l’établissement</t>
  </si>
  <si>
    <t>Indirizzo dell’ente</t>
  </si>
  <si>
    <t>Įstaigos adresas</t>
  </si>
  <si>
    <t>Iestādes adrese</t>
  </si>
  <si>
    <t>Adres van de instelling</t>
  </si>
  <si>
    <t>Naslov institucije</t>
  </si>
  <si>
    <t>Adresa</t>
  </si>
  <si>
    <t>C11</t>
  </si>
  <si>
    <t>Postleitzahl des Instituts</t>
  </si>
  <si>
    <t>Asutuse sihtnumber</t>
  </si>
  <si>
    <t>Ταχυδρομικός κώδικας του ιδρύματος</t>
  </si>
  <si>
    <t>Postal code of the institution</t>
  </si>
  <si>
    <t>Código postal</t>
  </si>
  <si>
    <t>Laitoksen postinumero</t>
  </si>
  <si>
    <t>Code postal de l’établissement</t>
  </si>
  <si>
    <t>Codice postale dell’ente</t>
  </si>
  <si>
    <t>Įstaigos pašto kodas</t>
  </si>
  <si>
    <t>Iestādes pasta indekss</t>
  </si>
  <si>
    <t>Postcode van de instelling</t>
  </si>
  <si>
    <t>Poštna številka institucije</t>
  </si>
  <si>
    <t>Poštové smerovacie číslo</t>
  </si>
  <si>
    <t>C12</t>
  </si>
  <si>
    <t>Stadt des Instituts</t>
  </si>
  <si>
    <t>Asutuse asukohalinn</t>
  </si>
  <si>
    <t>Πόλη του ιδρύματος</t>
  </si>
  <si>
    <t>City of the institution</t>
  </si>
  <si>
    <t>Ciudad</t>
  </si>
  <si>
    <t>Laitoksen postitoimipaikka</t>
  </si>
  <si>
    <t>Ville de l’établissement</t>
  </si>
  <si>
    <t>Città dell’ente</t>
  </si>
  <si>
    <t>Įstaigos miestas</t>
  </si>
  <si>
    <t>Iestādes pilsēta</t>
  </si>
  <si>
    <t>Plaatsnaam van de instelling</t>
  </si>
  <si>
    <t>Kraj institucije</t>
  </si>
  <si>
    <t>Mesto/obec</t>
  </si>
  <si>
    <t>C13</t>
  </si>
  <si>
    <t>Zulassungsland des Instituts</t>
  </si>
  <si>
    <t>Asutuse asukohariik</t>
  </si>
  <si>
    <t>Χώρα καταχώρισης του ιδρύματος</t>
  </si>
  <si>
    <t>Country of registration of the institution</t>
  </si>
  <si>
    <t>País de inscripción</t>
  </si>
  <si>
    <t>Laitoksen rekisteröintimaa</t>
  </si>
  <si>
    <t>Pays d’enregistrement de l’établissement</t>
  </si>
  <si>
    <t>Paese di registrazione dell’ente</t>
  </si>
  <si>
    <t>Įstaigos registracijos šalis</t>
  </si>
  <si>
    <t>Iestādes reģistrācijas valsts</t>
  </si>
  <si>
    <t>Land waar de instelling geregistreerd is</t>
  </si>
  <si>
    <t>Država registracije institucije</t>
  </si>
  <si>
    <t xml:space="preserve">Krajina registrácie </t>
  </si>
  <si>
    <t>C14</t>
  </si>
  <si>
    <t>C15</t>
  </si>
  <si>
    <t>LEI-Code des Instituts</t>
  </si>
  <si>
    <t>Asutuse LEI-kood</t>
  </si>
  <si>
    <t>Κωδικός LEI του ιδρύματος</t>
  </si>
  <si>
    <t>LEI code of the institution</t>
  </si>
  <si>
    <t>Laitoksen LEI-tunnus</t>
  </si>
  <si>
    <t>Code LEI de l’établissement</t>
  </si>
  <si>
    <t>Codice LEI dell’ente</t>
  </si>
  <si>
    <t>Įstaigos LEI kodas</t>
  </si>
  <si>
    <t>Iestādes LEI kods</t>
  </si>
  <si>
    <t>LEI-code van de instelling</t>
  </si>
  <si>
    <t>Koda LEI institucije</t>
  </si>
  <si>
    <t>LEI kód</t>
  </si>
  <si>
    <t>C16</t>
  </si>
  <si>
    <t>Asutuse identifitseerimiskood,
 kui rahaloomeasutuse identifitseerimiskoodi (MFI ID) ei kohaldata</t>
  </si>
  <si>
    <t>Εθνικός αναγνωριστικός κωδικός του ιδρύματος</t>
  </si>
  <si>
    <t>National identifier code of the institution</t>
  </si>
  <si>
    <t>Número de registro nacional</t>
  </si>
  <si>
    <t>Laitoksen tunnistekoodi
kun rahalaitoskoodia ei sovelleta</t>
  </si>
  <si>
    <t>Code national d’identification de l’établissement</t>
  </si>
  <si>
    <t>Codice di identificazione nazionale dell’ente</t>
  </si>
  <si>
    <t>Įstaigos identifikacinis kodas,
kai PFĮ netaikomas</t>
  </si>
  <si>
    <t>Iestādes identifikācijas kods,
ja MFI nav piemērojams</t>
  </si>
  <si>
    <t>Nationale Identificatiecode van de instelling</t>
  </si>
  <si>
    <t>Koda identifikatorja institucije
(če se koda MFI ne uporablja)</t>
  </si>
  <si>
    <t xml:space="preserve">Národný identifikačný kód </t>
  </si>
  <si>
    <t>C21</t>
  </si>
  <si>
    <t>Vorname des Ansprechpartners</t>
  </si>
  <si>
    <t>Kontaktisiku eesnimi</t>
  </si>
  <si>
    <t>Όνομα αρμοδίου</t>
  </si>
  <si>
    <t>First name of the contact person</t>
  </si>
  <si>
    <t>Nombre</t>
  </si>
  <si>
    <t>Yhteyshenkilön etunimi</t>
  </si>
  <si>
    <t>Prénom de la personne de contact</t>
  </si>
  <si>
    <t>Nome del referente</t>
  </si>
  <si>
    <t>Kontaktinio asmens vardas</t>
  </si>
  <si>
    <t>Kontaktpersonas vārds</t>
  </si>
  <si>
    <t>Voornaam van de contactpersoon</t>
  </si>
  <si>
    <t>Ime kontaktne osebe</t>
  </si>
  <si>
    <t xml:space="preserve">Meno </t>
  </si>
  <si>
    <t>C22</t>
  </si>
  <si>
    <t>Nachname des Ansprechpartners</t>
  </si>
  <si>
    <t>Kontaktisiku perekonnanimi</t>
  </si>
  <si>
    <t>Επώνυμο αρμοδίου</t>
  </si>
  <si>
    <t>Family name of the contact person</t>
  </si>
  <si>
    <t>Apellidos</t>
  </si>
  <si>
    <t>Yhteyshenkilön sukunimi</t>
  </si>
  <si>
    <t>Nom de la personne de contact</t>
  </si>
  <si>
    <t>Cognome del referente</t>
  </si>
  <si>
    <t>Kontaktinio asmens pavardė</t>
  </si>
  <si>
    <t>Kontaktpersonas uzvārds</t>
  </si>
  <si>
    <t>Achternaam van de contactpersoon</t>
  </si>
  <si>
    <t>Priimek kontaktne osebe</t>
  </si>
  <si>
    <t xml:space="preserve">Priezvisko </t>
  </si>
  <si>
    <t>C23</t>
  </si>
  <si>
    <t>E-Mail-Adresse des Ansprechpartners</t>
  </si>
  <si>
    <t>Kontaktisiku e-posti aadress</t>
  </si>
  <si>
    <t>E-mail αρμοδίου</t>
  </si>
  <si>
    <t>Email address of the contact person</t>
  </si>
  <si>
    <t>Dirección de correo electrónico</t>
  </si>
  <si>
    <t>Yhteyshenkilön sähköpostiosoite</t>
  </si>
  <si>
    <t>Adresse électronique de la personne de contact</t>
  </si>
  <si>
    <t>Indirizzo di posta elettronica del referente</t>
  </si>
  <si>
    <t>Kontaktinio asmens e. pašto adresas</t>
  </si>
  <si>
    <t>Kontaktpersonas e-pasta adrese</t>
  </si>
  <si>
    <t>E-mailadres van de contactpersoon</t>
  </si>
  <si>
    <t>E-poštni naslov kontaktne osebe</t>
  </si>
  <si>
    <t xml:space="preserve">E-mailová adresa </t>
  </si>
  <si>
    <t>C24</t>
  </si>
  <si>
    <t>Alternative E-Mail-Adresse</t>
  </si>
  <si>
    <t>Alternatiivne e-posti aadress</t>
  </si>
  <si>
    <t>Εναλλακτικό e-mail</t>
  </si>
  <si>
    <t>Alternative e-mail address</t>
  </si>
  <si>
    <t>Dirección de correo electrónico alternativa</t>
  </si>
  <si>
    <t>Vaihtoehtoinen sähköpostiosoite</t>
  </si>
  <si>
    <t>Adresse électronique complémentaire</t>
  </si>
  <si>
    <t>Indirizzo di posta elettronica alternativo</t>
  </si>
  <si>
    <t>Alternatyvus e. pašto adresas</t>
  </si>
  <si>
    <t>Alternatīva e-pasta adrese</t>
  </si>
  <si>
    <t>Ander e-mailadres</t>
  </si>
  <si>
    <t>Drugi e-poštni naslov</t>
  </si>
  <si>
    <t>Alternatívna e-mailová adresa</t>
  </si>
  <si>
    <t>C25</t>
  </si>
  <si>
    <t>Telefonnummer</t>
  </si>
  <si>
    <t>Telefoninumber</t>
  </si>
  <si>
    <t>Αριθμός τηλεφώνου</t>
  </si>
  <si>
    <t>Phone number</t>
  </si>
  <si>
    <t>Número de teléfono</t>
  </si>
  <si>
    <t>Puhelinnumero</t>
  </si>
  <si>
    <t>Numéro de téléphone</t>
  </si>
  <si>
    <t>Numero di telefono</t>
  </si>
  <si>
    <t>Telefono numeris</t>
  </si>
  <si>
    <t>Tālruņa numurs</t>
  </si>
  <si>
    <t>Telefoonnummer</t>
  </si>
  <si>
    <t>Telefonska številka</t>
  </si>
  <si>
    <t>Telefónne číslo</t>
  </si>
  <si>
    <t>C30</t>
  </si>
  <si>
    <t>Ist das Institut ein Kreditinstitut gemäß der Definition für dieses Feld?</t>
  </si>
  <si>
    <t>Kas asutus on krediidiasutus, nagu on määratletud selle välja jaoks?</t>
  </si>
  <si>
    <t>Είναι το ίδρυμα πιστωτικό ίδρυμα, όπως ορίζεται για το παρόν πεδίο;</t>
  </si>
  <si>
    <t>Is the institution a credit institution, as defined for this field?</t>
  </si>
  <si>
    <t>Onko laitos tämän kentän määritelmän mukainen luottolaitos?</t>
  </si>
  <si>
    <t>L’établissement est-il un établissement de crédit, tel que défini pour ce champ ?</t>
  </si>
  <si>
    <t>L’ente è un ente creditizio secondo la definizione applicabile per questo campo?</t>
  </si>
  <si>
    <t>Ar pagal šiam laukeliui taikomą apibrėžtį įstaiga yra kredito įstaiga?</t>
  </si>
  <si>
    <t>Vai iestāde ir kredītiestāde, kā definēts šim laukam?</t>
  </si>
  <si>
    <t>Is de instelling een kredietinstelling als gedefinieerd voor dit veld?</t>
  </si>
  <si>
    <t>Ali je institucija kreditna institucija, kot je opredeljena za to polje?</t>
  </si>
  <si>
    <t>Je inštitúcia úverovou inštitúciou ako je uvedené v tabuľke 5 pre túto oblasť?</t>
  </si>
  <si>
    <t>C31</t>
  </si>
  <si>
    <t>Ist das Institut eine Zentralorganisation gemäß der Definition für dieses Feld?</t>
  </si>
  <si>
    <t>Kas asutus on keskasutus, nagu on määratletud selle välja jaoks?</t>
  </si>
  <si>
    <t>Είναι το ίδρυμα κεντρικός οργανισμός, όπως ορίζεται για το παρόν πεδίο;</t>
  </si>
  <si>
    <t>Is the institution a central body, as defined for this field?</t>
  </si>
  <si>
    <t>Onko laitos tämän kentän määritelmän mukainen keskuslaitos?</t>
  </si>
  <si>
    <t>L’établissement est-il un organisme central, tel que défini pour ce champ ?</t>
  </si>
  <si>
    <t>L’ente è un organismo centrale secondo la definizione applicabile per questo campo?</t>
  </si>
  <si>
    <t>Ar pagal šiam laukeliui taikomą apibrėžtį įstaiga yra centrinė įstaiga?</t>
  </si>
  <si>
    <t>Vai iestāde ir centrālā iestāde, kā definēts šim laukam?</t>
  </si>
  <si>
    <t>Is de instelling een centraal orgaan als gedefinieerd voor dit veld?</t>
  </si>
  <si>
    <t>Ali je institucija centralni organ, kot je opredeljen za to polje?</t>
  </si>
  <si>
    <t>Je inštitúcia ústredným orgánom ako je uvedené v tabuľke 5 pre túto oblasť?</t>
  </si>
  <si>
    <t>C32</t>
  </si>
  <si>
    <t>Ist das Institut Mitglied eines „institutsbezogenen Sicherungssystems“ (IPS)?</t>
  </si>
  <si>
    <t>Kas asutus on krediidiasutuste ja investeerimisühingute kaitseskeemi (IPS) liige?</t>
  </si>
  <si>
    <t>Είναι το ίδρυμα μέλος «θεσμικού συστήματος προστασίας» (ΘΣΠ);</t>
  </si>
  <si>
    <t>Is the institution member of an ‘Institutional Protection Scheme’ (IPS)?</t>
  </si>
  <si>
    <t>Kuuluuko laitos laitosten suojajärjestelmään (IPS)?</t>
  </si>
  <si>
    <t>L’établissement est-il membre d’un «système de protection institutionnel» (SPI) ?</t>
  </si>
  <si>
    <t>L’ente è membro di un “sistema di tutela istituzionale” (IPS)?</t>
  </si>
  <si>
    <t>Ar įstaiga yra „Institucinės užtikrinimo sistemos“ (IUS) narė?</t>
  </si>
  <si>
    <t>Vai iestāde ir Institucionālās aizsardzības shēmas (IAS) dalībniece?</t>
  </si>
  <si>
    <t>Is de instelling aangesloten bij een ‘institutioneel protectiestelsel’ (IPS)?</t>
  </si>
  <si>
    <t>Ali je institucija članica „institucionalne sheme za zaščito vlog“?</t>
  </si>
  <si>
    <t>Je inštitúcia členom "Schémy inštitucionálneho zabezpečenia" (IPS)?</t>
  </si>
  <si>
    <t>C33</t>
  </si>
  <si>
    <t>Hat die zuständige Behörde dem Institut die Genehmigung nach Artikel 113 Absatz 7 der Eigenmittelverordnung erteilt?
(Nur auszufüllen, wenn der Wert im vorstehenden Feld „Ja“ lautet, anderenfalls „Nicht zutreffend“)</t>
  </si>
  <si>
    <t>Kas pädev asutus on andnud asutusele kapitalinõuete määruse artikli 113 lõikes 7 nimetatud loa?
(täita üksnes juhul, kui eelmise välja vastus on „jah“. Muul juhul valida „ei kohaldata“)</t>
  </si>
  <si>
    <t>Χορήγησε η αρμόδια αρχή στο ίδρυμα την άδεια που αναφέρεται στο άρθρο 113 παράγραφος 7 του ΚΚΑ;
(συμπληρώνεται μόνον εφόσον η τιμή στο ανωτέρω πεδίο είναι «Ναι». Σε διαφορετική περίπτωση, συμπληρώνεται «Δεν ισχύει»)</t>
  </si>
  <si>
    <t>Has the competent authority granted the permission referred to in Article 113(7) of the CRR to the institution?
(only to fill in if the value to the field above is 'Yes'. Otherwise 'Not applicable')</t>
  </si>
  <si>
    <t>Onko toimivaltainen viranomainen myöntänyt laitokselle CRR:n 113 artiklan 7 kohdassa tarkoitetun luvan?
(täytetään vain, jos edellisen kentän arvo on ”Kyllä”. Muussa tapauksessa merkitään ”Ei sovelleta”)</t>
  </si>
  <si>
    <t>L’autorité compétente a-t-elle accordé à l’établissement l’autorisation visée à l’article 113, paragraphe 7, du CRR ?
(ce champ n’est rempli que si la valeur du champ ci-dessus est «Oui». Dans le cas contraire, «Sans objet»)</t>
  </si>
  <si>
    <t>L’autorità competente ha concesso all’ente l’autorizzazione di cui all’articolo 113, paragrafo 7, del CRR?
(da compilare solo se il valore del campo di cui sopra è “Sì”. In caso contrario, “Non applicabile”)</t>
  </si>
  <si>
    <t>Ar kompetentinga institucija suteikė įstaigai KRR 113 straipsnio 7 dalyje nurodytą leidimą?
(Pildyti tik tuo atveju, jei pirmesniame laukelyje įrašyta „Taip“. Kitu atveju įrašyti „Netaikoma“)</t>
  </si>
  <si>
    <t>Vai kompetentā iestāde ir piešķīrusi iestādei Kapitāla prasību regulas 113. panta 7. punktā minēto atļauju? 
(aizpildīt tikai gadījumā, ja iepriekšējā lauka vērtība ir 'Jā'. Pretējā gadījumā 'Nav piemērojams')</t>
  </si>
  <si>
    <t>Heeft de bevoegde autoriteit de instelling de toestemming verleend als bedoeld in artikel 113, lid 7, van de verordening kapitaalvereisten?
(alleen in te vullen indien het veld hierboven de waarde 'Ja' heeft; anders ‘Niet van toepassing')</t>
  </si>
  <si>
    <t>Ali je pristojni organ instituciji izdal dovoljenje iz člena 113(7) uredbe CRR?
(Izpolnite samo, če je vrednost v zgornjem polju „Da“. V nasprotnem primeru navedite „Se ne uporablja“.)</t>
  </si>
  <si>
    <t>Poskytol príslušný orgán inštitúcii povolenie uvedené v článku 113 ods. 7 CRR?
(vyplňte len ak je hodnota vyššie uvedeného poľa "Áno". inak "neuvádza sa")</t>
  </si>
  <si>
    <t>C34</t>
  </si>
  <si>
    <t>Kas asutus on keskne vastaspool, nagu on määratletud selle välja jaoks?</t>
  </si>
  <si>
    <t>Είναι το ίδρυμα κεντρικός αντισυμβαλλόμενος (CCP), όπως ορίζεται για το παρόν πεδίο;</t>
  </si>
  <si>
    <t>Is the institution a central counterparty (CCP), as defined for this field?</t>
  </si>
  <si>
    <t>Onko laitos tämän kentän määritelmän mukainen keskusvastapuoli?</t>
  </si>
  <si>
    <t>L’ente è una controparte centrale (CCP) secondo la definizione applicabile per questo campo?</t>
  </si>
  <si>
    <t>Ar pagal šiam laukeliui taikomą apibrėžtį įstaiga yra pagrindinė sandorio šalis (PSŠ)?</t>
  </si>
  <si>
    <t>Vai iestāde ir centrālais darījumu partneris (CDP), kā definēts šim laukam?</t>
  </si>
  <si>
    <t>Is de instelling een centrale tegenpartij (CTP) als gedefinieerd voor dit veld?</t>
  </si>
  <si>
    <t>Ali je institucija centralna nasprotna stranka, kot je opredeljena za to polje?</t>
  </si>
  <si>
    <t>Je inštitúcia ústrednou protistranou (CCP) ako je uvedené v tabuľke 5 pre túto oblasť?</t>
  </si>
  <si>
    <t>C35</t>
  </si>
  <si>
    <t>Kas asutus on väärtpaberite keskdepositoorium, nagu on määratletud selle välja jaoks?</t>
  </si>
  <si>
    <t>Είναι το ίδρυμα κεντρικό αποθετήριο τίτλων (ΚΑΤ), όπως ορίζεται για το παρόν πεδίο;</t>
  </si>
  <si>
    <t>Is the institution a central securities depository (CSD), as defined for this field?</t>
  </si>
  <si>
    <t>Onko laitos tämän kentän määritelmän mukainen arvopaperikeskus?</t>
  </si>
  <si>
    <t>L’établissement est-il un dépositaire central de titres (DCT), tel que défini pour ce champ ?</t>
  </si>
  <si>
    <t>L’ente è un depositario centrale di titoli (CSD) secondo la definizione applicabile per questo campo?</t>
  </si>
  <si>
    <t>Ar pagal šiam laukeliui taikomą apibrėžtį įstaiga yra centrinis vertybinių popierių depozitoriumas (CVPD)?</t>
  </si>
  <si>
    <t>Vai iestāde ir centrālais vērtspapīru depozitārijs (CVD), kā definēts šim laukam?</t>
  </si>
  <si>
    <t>Is de instelling een centrale effectenbewaarinstelling (CSD) als gedefinieerd voor dit veld?</t>
  </si>
  <si>
    <t>Ali je institucija centralna depotna družba, kot je opredeljena za to polje?</t>
  </si>
  <si>
    <t>Je inštitúcia centrálnym depozitárom cenných papierov (CSD) ako je uvedené v tabuľke 5 pre túto oblasť?</t>
  </si>
  <si>
    <t>C36</t>
  </si>
  <si>
    <t>Kas asutus on investeerimisühing, nagu on määratletud selle välja jaoks?</t>
  </si>
  <si>
    <t>Είναι το ίδρυμα επιχείρηση επενδύσεων, όπως ορίζεται για το παρόν πεδίο;</t>
  </si>
  <si>
    <t>Is the institution an investment firm, as defined for this field?</t>
  </si>
  <si>
    <t>Onko laitos tämän kentän määritelmän mukainen sijoituspalveluyritys?</t>
  </si>
  <si>
    <t>L’établissement est-il une entreprise d’investissement, telle que définie pour ce champ ?</t>
  </si>
  <si>
    <t>L’ente è un’impresa di investimento secondo la definizione applicabile per questo campo?</t>
  </si>
  <si>
    <t>Ar pagal šiam laukeliui taikomą apibrėžtį įstaiga yra investicinė įmonė?</t>
  </si>
  <si>
    <t>Vai iestāde ir ieguldījumu brokeru sabiedrība, kā definēts šim laukam?</t>
  </si>
  <si>
    <t>Is de instelling een beleggingsonderneming als gedefinieerd voor dit veld?</t>
  </si>
  <si>
    <t>Ali je institucija investicijsko podjetje, kot je opredeljeno za to polje?</t>
  </si>
  <si>
    <t>Je inštitúcia investičnou spoločnosťou ako je uvedené v tabuľke 5 pre túto oblasť?</t>
  </si>
  <si>
    <t>C37</t>
  </si>
  <si>
    <t>Kas asutus on investeerimisühing, kellel on lubatud tegelda ainult piiratud teenuste ja tegevustega, nagu on määratletud selle välja jaoks vahelehel 5?</t>
  </si>
  <si>
    <t>Είναι το ίδρυμα επιχείρηση επενδύσεων που εξουσιοδοτείται να πραγματοποιεί μόνο περιορισμένες υπηρεσίες και δραστηριότητες, όπως ορίζεται στην καρτέλα 5 για το παρόν πεδίο;</t>
  </si>
  <si>
    <t>Is the institution an investment firm authorized to carry out only the limited services and activities listed in tab 5 for this field?</t>
  </si>
  <si>
    <t>Onko laitos tämän kentän määritelmän mukainen sijoituspalveluyritys, jolla on lupa harjoittaa vain välilehdellä 5 listattuja rajoitettuja palveluja ja toimintoja?</t>
  </si>
  <si>
    <t xml:space="preserve">L'ente e' un'impresa di investimento autorizzata a svolgere solo servizi ed attivita' limitati, elencati nella scheda 5 di questo campo?  </t>
  </si>
  <si>
    <t>Ar pagal šiam laukeliui taikomą apibrėžtį įstaiga yra investicinė įmonė, kuriai leidžiama teikti tik ribotas paslaugas ir vykdyti ribotą veiklą kaip pateikta penktoje kortelėje?</t>
  </si>
  <si>
    <t>Vai iestāde ir ieguldījumu brokeru sabiedrība, kurai ir dota atļauja veikt tikai ierobežotus pakalpojumus un darbības, kā definēts 5. tabulā šim laukam?</t>
  </si>
  <si>
    <t>Is de instelling een beleggingsonderneming die slechts beperkte diensten en activiteiten mag verrichten, zoals opgelijst in tab 5 voor dit veld?</t>
  </si>
  <si>
    <t>Ali je institucija investicijsko podjetje, ki ima dovoljenje za izvajanje samo omejenih storitev in dejavnosti, kot je opredeljeno v zavihku 5 za to polje?</t>
  </si>
  <si>
    <t>Je inštitúcia investičnou spoločnosťou oprávnenou vykonávať len obmedzené služby a činnosti uvedené v tabuľke 5 pre túto oblasť?</t>
  </si>
  <si>
    <t>C38</t>
  </si>
  <si>
    <t>Kas asutus on tugilaene haldav asutus, nagu on määratletud selle välja jaoks?</t>
  </si>
  <si>
    <t>Χορηγεί το ίδρυμα προνομιακά δάνεια, όπως ορίζεται για το παρόν πεδίο;</t>
  </si>
  <si>
    <t>Is the institution operating promotional loans, as defined for this field?</t>
  </si>
  <si>
    <t>Suorittaako laitos edistämislainaoperaatioita tämän kentän määritelmän mukaisesti?</t>
  </si>
  <si>
    <t>L’établissement est-il un établissement gérant de prêts de développement, tel que défini pour ce champ ?</t>
  </si>
  <si>
    <t>L’ente gestisce prestiti agevolati secondo la definizione applicabile per questo campo?</t>
  </si>
  <si>
    <t>Ar pagal šiam laukeliui taikomą apibrėžtį įstaiga teikia skatinamąsias paskolas?</t>
  </si>
  <si>
    <t>Vai iestāde darbojas attīstību veicinošu aizdevumu izsniegšanā, kā definēts šim laukam?</t>
  </si>
  <si>
    <t>Verstrekt de instelling stimuleringsleningen als gedefinieerd voor dit veld?</t>
  </si>
  <si>
    <t>Ali institucija posluje s spodbujevalnimi krediti, kot je opredeljeno za to polje?</t>
  </si>
  <si>
    <t>Ponúka inštitúcia podporné úvery ako je uvedené v tabuľke 5 pre túto oblasť?</t>
  </si>
  <si>
    <t>C39</t>
  </si>
  <si>
    <t>Kas asutus on hüpoteegikrediidiasutus, mida rahastatakse pandikirjadega, nagu on määratletud selle välja jaoks?</t>
  </si>
  <si>
    <t>Πρόκειται για ίδρυμα ενυπόθηκης πίστης που χρηματοδοτείται από καλυμμένα ομόλογα, όπως ορίζεται για το παρόν πεδίο;</t>
  </si>
  <si>
    <t>Is the institution a mortgage credit institution financed by covered bonds, as defined for this field?</t>
  </si>
  <si>
    <t>Onko laitos  tämän kentän määritelmän mukainen katetuilla joukkovelkakirjalainoilla rahoitettu kiinnitysluottolaitos?</t>
  </si>
  <si>
    <t>L’établissement est-il un établissement de crédit hypothécaire financé par l’émission d’obligations garanties, tel que défini pour ce champ ?</t>
  </si>
  <si>
    <t>L’ente è un istituto di credito ipotecario che si finanzia con obbligazioni garantite secondo la definizione applicabile per questo campo?</t>
  </si>
  <si>
    <t>Ar pagal šiam laukeliui taikomą apibrėžtį įstaiga yra padengtomis obligacijomis finansuojama hipotekos kredito įstaiga?</t>
  </si>
  <si>
    <t>Vai iestāde ir hipotekāro kredītu iestāde, kas tiek finansēta no segtām obligācijām, kā definēts šim laukam?</t>
  </si>
  <si>
    <t>Is de instelling een instelling voor hypothecair krediet die door gedekte obligaties wordt gefinancierd, als gedefinieerd voor dit veld?</t>
  </si>
  <si>
    <t>Ali je institucija hipotekarna kreditna institucija, ki se financira s kritimi obveznicami, kot je opredeljena za to polje?</t>
  </si>
  <si>
    <t>Je inštitúcia inštitúciou pre hypotekárne úvery financovanou z krytých dlhopisovako je uvedené v tabuľke 5 pre túto oblasť?</t>
  </si>
  <si>
    <t>C44</t>
  </si>
  <si>
    <t>Anfangsdatum der Beaufsichtigung
(nur wenn dieses im vorangegangenen Jahr lag)</t>
  </si>
  <si>
    <t>Järelevalve alguskuupäev
(ainult juhul, kui see jääb osamakse perioodile eelnevasse aastasse)</t>
  </si>
  <si>
    <t>Ημερομηνία έναρξης εποπτείας
(μόνον εάν είναι στη διάρκεια του προηγούμενου έτους από την περίοδο εισφοράς)</t>
  </si>
  <si>
    <t>Start date of supervision
(only if it is in the course of the year prior to the contributions period)</t>
  </si>
  <si>
    <t>Valvonnan alkamispäivämäärä
(vain jos valvonta alkanut rahoitusosuuskautta edeltävänä vuonna.</t>
  </si>
  <si>
    <t>Data di inizio della vigilanza
(solo se nel corso dell'anno precedente al periodo di contribuzione)</t>
  </si>
  <si>
    <t>Priežiūros pradžios data
(tik tada, jei pradėta per metus, einančius prieš įmokų laikotarpį)</t>
  </si>
  <si>
    <t>Uzraudzības sākuma datums
(tikai tad, ja tas ir gada laikā pirms iemaksu perioda)</t>
  </si>
  <si>
    <t>Aanvangsdatum van het toezicht
(alleen indien dit in het jaar voorafgaande aan de rapportageperiode is)</t>
  </si>
  <si>
    <t>Začetni datum nadzora
(le če je v letu neposredno pred prispevnim obdobjem)</t>
  </si>
  <si>
    <t>Dátum začiatku dohľadu 
(len ak je v priebehu roka pred príspevkovým obdobím)</t>
  </si>
  <si>
    <t>C45</t>
  </si>
  <si>
    <t>Ist das Institut mit einem anderen Institut nach dem Stichtag fusioniert?</t>
  </si>
  <si>
    <t>Kas asutus on pärast aruandekuupäeva ühinenud teise asutusega?</t>
  </si>
  <si>
    <t>Συγχωνεύτηκε το ίδρυμα με άλλο ίδρυμα μετά την ημερομηνία αναφοράς;</t>
  </si>
  <si>
    <t>Has the institution merged with another institution after the reference date?</t>
  </si>
  <si>
    <t>¿Se ha fusionado la entidad con otra entidad después de la fecha de referencia?</t>
  </si>
  <si>
    <t>Onko laitos sulautunut toisen laitoksen kanssa viitepäivämäärän jälkeen?</t>
  </si>
  <si>
    <t>L’établissement a-t-il fusionné avec un autre établissement après la date de référence ?</t>
  </si>
  <si>
    <t>L’ente è stato incorporato in un altro ente dopo la data di riferimento?</t>
  </si>
  <si>
    <t>Ar įstaiga susijungė su kita įstaiga po ataskaitinės dienos?</t>
  </si>
  <si>
    <t>Vai iestāde ir apvienota ar citu iestādi pēc pārskata datuma?</t>
  </si>
  <si>
    <t>Is de instelling na de referentiedatum met een andere instelling gefuseerd?</t>
  </si>
  <si>
    <t>Ali se je institucija po referenčnem datumu združila z drugo institucijo?</t>
  </si>
  <si>
    <t>Zlúčila sa inštitúcia po referenčnom dátume s inou inštitúciou?</t>
  </si>
  <si>
    <t>C50</t>
  </si>
  <si>
    <t>Stichtag für das vorliegende Meldeformular</t>
  </si>
  <si>
    <t>Käesoleva aruandlusvormi aruandekuupäev</t>
  </si>
  <si>
    <t>Ημερομηνία αναφοράς για το παρόν έντυπο αναφοράς</t>
  </si>
  <si>
    <t>Reference date for the present reporting form</t>
  </si>
  <si>
    <t>Fecha de referencia del presente formulario</t>
  </si>
  <si>
    <t>Tämän raportointilomakkeen viitepäivämäärä</t>
  </si>
  <si>
    <t>Data di riferimento per il presente modulo di segnalazione</t>
  </si>
  <si>
    <t>Šios ataskaitos formos ataskaitinė diena</t>
  </si>
  <si>
    <t>Šīs ziņojuma formas pārskata datums</t>
  </si>
  <si>
    <t>Referentiedatum voor dit rapportageformulier</t>
  </si>
  <si>
    <t>Referenčni datum za ta obrazec za poročanje</t>
  </si>
  <si>
    <t>Referenčný dátum pre formulár hlásenia</t>
  </si>
  <si>
    <t>2</t>
  </si>
  <si>
    <t>Dieser Reiter besteht aus den folgenden Abschnitten:</t>
  </si>
  <si>
    <t>See vaheleht koosneb järgmistest osadest:</t>
  </si>
  <si>
    <t>Η καρτέλα αυτή περιλαμβάνει τα ακόλουθα τμήματα:</t>
  </si>
  <si>
    <t>This tab consists of the following sections:</t>
  </si>
  <si>
    <t>Esta pestaña está formada por las secciones siguientes:</t>
  </si>
  <si>
    <t>Tämä välilehti sisältää seuraavat kohdat:</t>
  </si>
  <si>
    <t>Cet onglet est composé des sections suivantes:</t>
  </si>
  <si>
    <t>Questa scheda è composta dalle seguenti sezioni:</t>
  </si>
  <si>
    <t>Šią kortelę sudaro šie skirsniai:</t>
  </si>
  <si>
    <t>Šajā cilnē ir ietvertas šādas iedaļas:</t>
  </si>
  <si>
    <t>Deze tab bestaat uit de volgende delen:</t>
  </si>
  <si>
    <t>Ta zavihek vsebuje naslednje razdelke:</t>
  </si>
  <si>
    <t>Táto tabuľka sa skladá z nasledujúcich častí:</t>
  </si>
  <si>
    <t>C7</t>
  </si>
  <si>
    <t>A. Jährlicher Grundbeitrag vor der Anpassung von Verbindlichkeiten aus Derivaten (ausgenommen Kreditderivate)</t>
  </si>
  <si>
    <t>A. Aasta baasosamakse enne tuletisinstrumendilepingutest (v.a krediidituletisinstrumendid) tulenevate kohustustega korrigeerimist</t>
  </si>
  <si>
    <t>Α. Βασική ετήσια εισφορά πριν από την προσαρμογή στοιχείων παθητικού που προκύπτουν από συμβάσεις παραγώγων (εξαιρουμένων των πιστωτικών παραγώγων)</t>
  </si>
  <si>
    <t>A. Contribución anual de base antes del ajuste del pasivo procedente de contratos de derivados (que no sean derivados de crédito)</t>
  </si>
  <si>
    <t>A. Vuotuinen perusrahoitusosuus ennen johdannaissopimuksista (pl. luottojohdannaiset) syntyvien velkojen perusteella tehtävää korjausta</t>
  </si>
  <si>
    <t>A. Contribution annuelle de base avant ajustement des passifs découlant de contrats dérivés (hors dérivés de crédit)</t>
  </si>
  <si>
    <t>A. Contributo annuale di base prima della correzione delle passività risultanti da contratti derivati (esclusi i derivati di credito)</t>
  </si>
  <si>
    <t>A. Bazinis metinis įnašas iki įsipareigojimų, atsirandančių dėl išvestinių finansinių priemonių sutarčių (išskyrus kredito išvestines finansines priemones), korekcijos</t>
  </si>
  <si>
    <t>A. Gada pamata iemaksa pirms saistību, kas izriet no atvasināto instrumentu līgumiem (izņemot kredītu atvasinātos instrumentus), korekcijas</t>
  </si>
  <si>
    <t>A. Jaarlijkse basisbijdrage vóór aanpassing van passiva die voortvloeien uit derivatencontracten (met uitzondering van kredietderivaten)</t>
  </si>
  <si>
    <t>A. Osnovni letni prispevek pred prilagoditvijo obveznosti, ki izhajajo iz pogodb o izvedenih finančnih instrumentih (brez kreditnih izvedenih finančnih instrumentov)</t>
  </si>
  <si>
    <t>A. Základný ročný príspevok pred úpravou záväzkov vyplývajúcich z derivátových zmlúv (okrem kreditných derivátov)</t>
  </si>
  <si>
    <t>C8</t>
  </si>
  <si>
    <t>B. Vereinfachte Berechnungsmethoden</t>
  </si>
  <si>
    <t>B. Lihtsustatud arvutusmeetodid</t>
  </si>
  <si>
    <t>B. Απλοποιημένες μέθοδοι υπολογισμού</t>
  </si>
  <si>
    <t>B. Simplified calculation methods</t>
  </si>
  <si>
    <t>B. Métodos de cálculo simplificados</t>
  </si>
  <si>
    <t>B. Yksinkertaistetut laskentamenetelmät</t>
  </si>
  <si>
    <t>B. Méthodes de calcul simplifiées</t>
  </si>
  <si>
    <t>B. Metodi di calcolo semplificato</t>
  </si>
  <si>
    <t>B. Supaprastinti skaičiavimo metodai</t>
  </si>
  <si>
    <t>B. Vienkāršotās aprēķina metodes</t>
  </si>
  <si>
    <t>B. Vereenvoudigde berekeningsmethoden</t>
  </si>
  <si>
    <t>B. Poenostavljene metode izračuna</t>
  </si>
  <si>
    <t>B. Zjednodušené metódy výpočtu.</t>
  </si>
  <si>
    <t>C. Anpassung von Verbindlichkeiten aus Derivaten (ausgenommen Kreditderivate)</t>
  </si>
  <si>
    <t>C. Tuletisinstrumendilepingutest (v.a krediidituletisinstrumendid) tulenevate kohustustega korrigeerimine</t>
  </si>
  <si>
    <t>Γ. Προσαρμογή στοιχείων παθητικού που προκύπτουν από συμβάσεις παραγώγων (εξαιρουμένων των πιστωτικών παραγώγων)</t>
  </si>
  <si>
    <t>C. Ajuste del pasivo procedente de contratos de derivados (que no sean derivados de crédito)</t>
  </si>
  <si>
    <t>C. Johdannaissopimuksista (pl. luottojohdannaiset) syntyvien velkojen perusteella tehtävä korjaus</t>
  </si>
  <si>
    <t>C. Ajustement des passifs découlant de contrats dérivés (hors dérivés de crédit)</t>
  </si>
  <si>
    <t>C. Correzione delle passività risultanti da contratti derivati (esclusi i derivati di credito)</t>
  </si>
  <si>
    <t>C. Įsipareigojimų, atsirandančių dėl išvestinių finansinių priemonių sutarčių (išskyrus kredito išvestines finansines priemones), korekcija</t>
  </si>
  <si>
    <t>C. Saistību, kas izriet no atvasināto instrumentu līgumiem (izņemot kredītu atvasinātos instrumentus), korekcija</t>
  </si>
  <si>
    <t>C. Aanpassing van passiva die voortvloeien uit derivatencontracten (met uitzondering van kredietderivaten)</t>
  </si>
  <si>
    <t>C. Prilagoditev obveznosti, ki izhajajo iz pogodb o izvedenih finančnih instrumentih (brez kreditnih izvedenih finančnih instrumentov)</t>
  </si>
  <si>
    <t>C. Úprava záväzkov vyplývajúcich zo zmlúv o derivátoch (okrem kreditných derivátov)</t>
  </si>
  <si>
    <t>B12</t>
  </si>
  <si>
    <t>Abschnitt A. Jährlicher Grundbeitrag vor der Anpassung von Verbindlichkeiten aus Derivaten (ausgenommen Kreditderivate)</t>
  </si>
  <si>
    <t>A. Aasta baasosamakse enne tuletisinstrumendilepingutest (v.a krediidituletisinstrumendid) tulenevate kohustustega korrigeerimist</t>
  </si>
  <si>
    <t>Τμήμα Α. Βασική ετήσια εισφορά πριν από την προσαρμογή στοιχείων παθητικού που προκύπτουν από συμβάσεις παραγώγων (εξαιρουμένων των πιστωτικών παραγώγων)</t>
  </si>
  <si>
    <t>Sección A. Contribución anual de base antes del ajuste del pasivo procedente de contratos de derivados (que no sean derivados de crédito)</t>
  </si>
  <si>
    <t>Kohta A. Vuotuinen perusrahoitusosuus ennen johdannaissopimuksista (pl. luottojohdannaiset) syntyvien velkojen perusteella tehtävää korjausta</t>
  </si>
  <si>
    <t>Section A. Contribution annuelle de base, avant ajustement des passifs découlant de contrats dérivés (hors dérivés de crédit)</t>
  </si>
  <si>
    <t>Sezione A. Contributo annuale di base prima della correzione delle passività risultanti da contratti derivati (esclusi i derivati di credito)</t>
  </si>
  <si>
    <t>A skirsnis. Bazinis metinis įnašas iki įsipareigojimų, atsirandančių dėl išvestinių finansinių priemonių sutarčių (išskyrus kredito išvestines finansines priemones), korekcijos</t>
  </si>
  <si>
    <t>Deel A. Jaarlijkse basisbijdrage vóór aanpassing van passiva die voortvloeien uit derivatencontracten (met uitzondering van kredietderivaten)</t>
  </si>
  <si>
    <t>Razdelek A. Osnovni letni prispevek pred prilagoditvijo obveznosti, ki izhajajo iz pogodb o izvedenih finančnih instrumentih (brez kreditnih izvedenih finančnih instrumentov)</t>
  </si>
  <si>
    <t>Časť A. Základný ročný príspevok pred úpravou záväzkov vyplývajúcich z derivátových zmlúv (okrem kreditných derivátov)</t>
  </si>
  <si>
    <t>B13</t>
  </si>
  <si>
    <t>B20</t>
  </si>
  <si>
    <t>Abschnitt B. Vereinfachte Berechnungsmethoden</t>
  </si>
  <si>
    <t>B. Lihtsustatud arvutusmeetodid</t>
  </si>
  <si>
    <t>Τμήμα B. Απλοποιημένες μέθοδοι υπολογισμού</t>
  </si>
  <si>
    <t>Sección B. Métodos de cálculo simplificados</t>
  </si>
  <si>
    <t>Kohta B. Yksinkertaistetut laskentamenetelmät</t>
  </si>
  <si>
    <t>Section B. Méthodes de calcul simplifiées</t>
  </si>
  <si>
    <t>Sezione B. Metodi di calcolo semplificato</t>
  </si>
  <si>
    <t>B skirsnis. Supaprastinti skaičiavimo metodai</t>
  </si>
  <si>
    <t>Deel B. Vereenvoudigde berekeningsmethoden</t>
  </si>
  <si>
    <t>Razdelek B. Poenostavljene metode izračuna</t>
  </si>
  <si>
    <t>Časť B. Zjednodušené metódy výpočtu.</t>
  </si>
  <si>
    <t>B21</t>
  </si>
  <si>
    <t>B23</t>
  </si>
  <si>
    <t>Arvestades, et enamasti ei tekita väikesed krediidiasutused ja investeerimisühingud süsteemset riski ning satuvad väiksema tõenäosusega kriisilahenduskorra alla, mis omakorda vähendab võrreldes suurte krediidiasutuste ja investeerimisühingutega tõenäosust, et nad saavad kriisilahendusrahastutest abi, peaksid väikeste krediidiasutuste ja investeerimisühingute aasta osamaksed koosnema kindlast summast, mis põhineb ainult nende aasta baasosamaksel proportsionaalselt nende suurusega. Siiski ei kvalifitseeru väike krediidiasutus või investeerimisühing selle lihtsustatud lähenemisviisi kasutamisele enam siis, kui tal on eriti suur riskiprofiil. Sellisel juhul peab väike krediidiasutus või investeerimisühing täitma kogu aruandlusvormi (vahelehed 1–4).</t>
  </si>
  <si>
    <t>Λαμβανομένου υπόψη ότι, στις περισσότερες περιπτώσεις, τα μικρά ιδρύματα δεν δημιουργούν συστημικό κίνδυνο και είναι λιγότερο πιθανό να τεθούν υπό εξυγίανση, πράγμα το οποίο, συνεπώς, μειώνει την πιθανότητα να επωφεληθούν από τις χρηματοδοτικές ρυθμίσεις εξυγίανσης, σε σύγκριση με τα μεγάλα ιδρύματα, οι ετήσιες εισφορές μικρών ιδρυμάτων θα πρέπει να συνίσταται σε ένα κατ’ αποκοπή ποσό μόνο βάσει της βασικής ετήσιας εισφοράς τους, κατ’ αναλογία προς το μέγεθός τους. Ωστόσο, το μικρό ίδρυμα παύει να πληροί τις προϋποθέσεις για την εν λόγω απλοποιημένη μέθοδο εάν έχει εξαιρετικά υψηλό προφίλ κινδύνου. Στην τελευταία αυτή περίπτωση, το μικρό ίδρυμα πρέπει να συμπληρώνει ολόκληρο το έντυπο αναφοράς (καρτέλες 1 έως 4).</t>
  </si>
  <si>
    <t>Considering that in most cases small institutions do not pose systemic risk and are less likely to be placed under resolution, which consequently decreases the likelihood that they benefit from the resolution financing arrangements, compared to large institutions, the annual contributions of small institutions should consist of a lump-sum based only on their basic annual contribution, proportioned to their size. However, the small institution does not qualify anymore for this simplified approach if it has a particularly high risk profile. In the latter case, the whole reporting form must be filled in by the small institution (tabs 1 to 4).</t>
  </si>
  <si>
    <t>Habida cuenta de que las pequeñas entidades en la mayoría de los casos no plantean riesgo sistémico y tienen menos probabilidades de ser objeto de resolución, lo que disminuye en consecuencia la probabilidad de que se beneficien de mecanismos de financiación de resolución, en comparación con las grandes entidades, las aportaciones anuales de las pequeñas entidades consistirá en una cuantía a tanto alzado basada únicamente en su contribución anual de base, en proporción a su tamaño. No obstante, la entidad pequeña ya no cumple los requisitos para este enfoque simplificado si tiene un perfil de riesgo particularmente alto. En este último caso, la entidad pequeña debe cumplimentar el formulario completo (pestañas 1 a 4).</t>
  </si>
  <si>
    <t>Pienet laitokset eivät useimmiten aiheuta järjestelmäriskiä, ja niiden asettaminen kriisinratkaisuun on vähemmän todennäköistä, mikä vähentää sitä todennäköisyyttä, että ne hyötyvät kriisinratkaisun rahoitusjärjestelyistä suuriin laitoksiin verrattuna. Siksi pienten laitosten vuotuisten rahoitusosuuksien olisikin muodostuttava kiinteämääräisestä summasta, joka perustuu ainoastaan niiden vuotuiseen perusrahoitusosuuteen ja joka on suhteutettu niiden koon mukaan. Pieneen laitokseen ei voida kuitenkaan enää soveltaa tätä yksinkertaistettua menetelmää, jos sillä on erityisen korkea riskiprofiili. Tällöin pienen laitoksen on täytettävä koko raportointilomake (välilehdet 1–4).</t>
  </si>
  <si>
    <t>Dans la plupart des cas, les petits établissements ne présentent pas de risque systémique et sont moins susceptibles que les grands d’être mis en résolution, ce qui diminue donc aussi la probabilité qu’ils soient amenés à bénéficier des dispositifs de financement pour la résolution. Compte-tenu de ce fait, les contributions annuelles des petits établissements devraient consister en une somme forfaitaire, correspondant uniquement à une contribution annuelle de base, proportionnée à leur taille. Toutefois, un petit établissement ne remplit plus les conditions requises pour appliquer cette approche simplifiée s’il a un profil de risque particulièrement élevé. Dans un tel cas, le petit établissement est tenu de remplir la totalité du formulaire de déclaration (onglets 1 à 4).</t>
  </si>
  <si>
    <t>Considerando che nella maggior parte dei casi gli enti di piccole dimensioni non presentano un rischio sistemico e hanno meno probabilità di essere assoggettati a risoluzione, con conseguente minore probabilità, rispetto agli enti grandi, che si avvalgano dei meccanismi di finanziamento della risoluzione, i contributi annuali degli enti di piccole dimensioni dovrebbero consistere in una somma forfettaria basata unicamente sul contributo annuale di base, in proporzione alle dimensioni degli enti. Tuttavia, l’ente di piccole dimensioni non sarà più ammissibile a questo metodo semplificato se presenta un profilo di rischio particolarmente elevato. In quest’ultimo caso, l’intero modulo di segnalazione deve essere compilato dall’ente di piccole dimensioni (schede da 1 a 4).</t>
  </si>
  <si>
    <t>Atsižvelgiant į tai, kad mažos įstaigos, palyginti su didelėmis įstaigomis, dažniausiai nekelia sisteminės rizikos ir mažiau tikėtina, kad jos bus pertvarkomos (taigi, sumažėja tikimybė, kad jos naudosis pertvarkymo finansavimo struktūra), mažų įstaigų metinius įnašus turėtų sudaryti nustatyto dydžio suma, pagrįsta vien jų baziniu metiniu įnašu, kuris yra proporcingas įstaigos dydžiui. Tačiau jeigu mažai įstaigai būdinga ypač didelė rizika, ji šios supaprastintos metodikos taikyti nebegali. Antruoju atveju maža įstaiga privalo užpildyti visą ataskaitos formą (1–4 korteles).</t>
  </si>
  <si>
    <t>Tā kā mazās iestādes vairumā gadījumu nav pakļautas sistēmiskam riskam un visticamāk nekļūst par noregulējuma iestādi, kas attiecīgi samazina iespējamību, ka tās gūst labumu no noregulējuma finansēšanas kārtības salīdzinājumā ar lielajām iestādēm, mazo iestāžu gada iemaksām ir jāsastāv no vienreizēja maksājuma, pamatojoties tikai uz to gada pamata iemaksu, kas ir proporcionāla to lielumam. Tomēr, mazā iestāde vairs nekvalificējas vienkāršotai pieejai, ja tai ir īpaši augsts riska profils. Pēdējā no gadījumiem, visu ziņošanas formu aizpilda mazā iestāde (1.–4. cilnes).</t>
  </si>
  <si>
    <t>Rekening houdend met het feit dat kleine instellingen in de meeste gevallen geen systeemrisico opleveren en dat het minder waarschijnlijk is dat zij in afwikkeling worden geplaatst, wat het weer minder waarschijnlijk maakt dat zij profiteren van de financieringsregelingen voor de afwikkeling, zouden de jaarlijkse bijdragen van kleine instellingen, in tegenstelling tot die van grote instellingen, moeten bestaan uit een forfaitair bedrag dat uitsluitend is gebaseerd op hun jaarlijkse basisbijdrage die in verhouding staat tot hun omvang. De kleine instelling komt echter niet meer in aanmerking voor deze vereenvoudigde aanpak als zij een bijzonder hoog risicoprofiel heeft. In het laatste geval moet de kleine instelling het hele rapportageformulier invullen (tabs 1 tot en met 4).</t>
  </si>
  <si>
    <t>Ker majhne institucije večinoma ne pomenijo sistemskega tveganja in je manj verjetno, da bo potrebno njihovo reševanje, kar posledično v primerjavi z velikimi institucijami zmanjšuje verjetnost, da bodo upravičene do shem za financiranje reševanja, bi morali biti letni prispevki majhnih institucij pavšalni zneski, določeni le na podlagi njihovega osnovnega letnega prispevka sorazmerno glede na velikost institucije. Vendar majhna institucija ne izpolnjuje več pogojev za tak poenostavljen pristop, če je zelo tvegana. V tem primeru mora majhna institucija izpolniti celoten obrazec za poročanje (zavihki od 1 do 4).</t>
  </si>
  <si>
    <t>Berúc do úvahy, že vo väčšine prípadov malé inštitúcie nepredstavujú systémové riziko a je menej pravdepodobné, že sa dostanú do krízovej situácie, čo v dôsledku toho znižuje pravdepodobnosť, že budú profitovať z mechanizmu financovania krízových situácií, v porovnaní s veľkými inštitúciami by ročné príspevky malých inštitúcií mali pozostávať z paušálnej sumy založenej len na ich základnom ročnom príspevku v pomere k ich veľkosti. Malá inštitúcia nemá na tento zjednodušený prístup oprávnenie, ak má osobitne vysoko rizikový profil. V tomto prípade musí celý formulár hlásenia vyplniť aj malá inštitúcia (tabuľky 1 až 4).</t>
  </si>
  <si>
    <t>B30</t>
  </si>
  <si>
    <t xml:space="preserve">Kui välja 2B2 vastus on „jah“, ei ole sellelt asutuselt rohkem teavet vaja (kriisilahendusasutus võib pärast asutuse riskiprofiili hindamist küsida lisateavet).  Kui aga asutus valib väljal 2B3 „jah“, peab ta täitma vahelehe 2 ülejäänud osa ja vahelehe 3 (mahaarvamised, kui asjakohane). </t>
  </si>
  <si>
    <t xml:space="preserve">Εάν η τιμή στο πεδίο «2B2» είναι «Ναι», δεν απαιτούνται περαιτέρω πληροφορίες από το ίδρυμα (η αρχή εξυγίανσης κατόπιν αξιολόγησης του προφίλ κινδύνου θα μπορούσε να ζητήσει πρόσθετες πληροφορίες).  Ωστόσο, εάν το ίδρυμα επιλέξει «Ναι» στο πεδίο 2B3, θα πρέπει να συμπληρώσει τις υπόλοιπες καρτέλες 2 και 3 (Μειώσεις, κατά περίπτωση). </t>
  </si>
  <si>
    <t xml:space="preserve">If the value of '2B2' is 'Yes' then no more information is needed from the institution (the resolution authority after assessment of the risk profile could ask for additional information).  However, if the institution selects 'Yes' in 2B3, it must fill in the rest of the tab 2 and the tab 3 (Deductions, when applicable). </t>
  </si>
  <si>
    <t xml:space="preserve">Si el valor «2B2» es «Sí» no es necesario que la entidad aporte más información (la autoridad de resolución, después de evaluar el perfil de riesgo, podrá solicitar información adicional).  No obstante, si la entidad indica «Sí» en el valor «2B3», deberá cumplimentar el resto de la pestaña 2 y la pestaña 3 (Deducciones, en su caso). </t>
  </si>
  <si>
    <t xml:space="preserve">Jos kentän 2B2 arvo on "Kyllä", laitoksesta ei tarvitse täyttää muita tietoja (arvioituaan riskiprofiilin kriisinratkaisuviranomainen saattaa pyytää lisätietoja).  Jos laitos vastaa kenttään 2B3 ”kyllä”, sen on  täytettävä muutkin välilehden 2 kentät sekä välilehti 3 (vähennykset soveltuvissa tapauksissa). </t>
  </si>
  <si>
    <t xml:space="preserve">Si la valeur du champ «2B2» est «oui», l’établissement peut ne pas fournir d’informations supplémentaires (après l’évaluation du profil de risque, l’autorité de résolution pourrait demander des informations supplémentaires).  Toutefois, si l’établissement indique «Oui» au champ 2B3, il doit remplir le reste de l’onglet 2 et l’onglet 3 (Déductions, le cas échéant). </t>
  </si>
  <si>
    <t xml:space="preserve">Se il valore di “2B2” è “Sì”, non sono necessarie ulteriori informazioni da parte dell’ente (l’autorità di risoluzione potrebbe chiedere informazioni aggiuntive dopo la valutazione del profilo di rischio).  Tuttavia, qualora l’ente selezioni “Sì” nel campo 2B3, dovrà compilare la parte restante della scheda 2 e la scheda 3 (Deduzioni, ove applicabile). </t>
  </si>
  <si>
    <t xml:space="preserve">Jei 2B2 laukelyje įrašoma „Taip“, iš įstaigos nereikalaujama pateikti jokios kitos informacijos (įvertinusi rizikos pobūdį, pertvarkymo institucija gali paprašyti papildomos informacijos).  Tačiau jei 2B3 laukelyje įstaiga pasirenka atsakymą „Taip“, ji privalo užpildyti likusią 2-os ir 3-ios kortelių dalį („Atskaitymai“, jei taikoma). </t>
  </si>
  <si>
    <t xml:space="preserve">Ja vērtība "2B2" ir "Jā", no iestādes informācija vairs nav nepieciešama (pēc riska profila novērtēšanas noregulējuma iestāde var lūgt papildinformāciju).  Tomēr, ja iestāde atlasa "Jā" laukam "2B3", tad tai jāaizpilda atlikusī 2. un 3. cilne (Atvilkumi, ja piemērojami). </t>
  </si>
  <si>
    <t xml:space="preserve">Indien het antwoord in 2B2 'Ja' is, hoeft de instelling geen verdere informatie te verstrekken (de afwikkelingsautoriteit kan na beoordeling van het risicoprofiel aanvullende informatie vragen).  Maar als de instelling in 2B3 ‘Ja’ selecteert, moet zij de rest van tab 2 en de hele tab 3 invullen (Aftrek, indien van toepassing). </t>
  </si>
  <si>
    <t xml:space="preserve">Če je vrednost polja „2B2“ „Da“, instituciji ni treba predložiti dodatnih informacij (organ za reševanje lahko po oceni profila tveganja zahteva dodatne informacije).  Vendar mora institucija, če v polju 2B3 navede vrednost „Da“, izpolniti preostala polja na zavihku 2 in polja na zavihku 3 (Odbitki, po potrebi). </t>
  </si>
  <si>
    <t xml:space="preserve">Ak je hodnota poľa „2B2“ „Áno“, od inštitúcie nie sú potrebné žiadne ďalšie informácie (orgán pre riešenie krízových situácií však môže na základe posúdenia rizikového profilu požiadať o ďalšie informácie).  V prípade ak si inštitúcia vyberie v poli 2B3 "Áno", musí vyplniť aj zvyšok tabuľky 2 a tabuľku 3 (Odpočty, ak je to vhodné). </t>
  </si>
  <si>
    <t>B33</t>
  </si>
  <si>
    <t>Abschnitt C. Anpassung von Verbindlichkeiten aus Derivaten (ausgenommen Kreditderivate)</t>
  </si>
  <si>
    <t>C. Tuletisinstrumendilepingutest (v.a krediidituletisinstrumendid) tulenevate kohustuste korrigeerimine</t>
  </si>
  <si>
    <t>Τμήμα Γ. Προσαρμογή στοιχείων παθητικού που προκύπτουν από συμβάσεις παραγώγων (εξαιρουμένων των πιστωτικών παραγώγων)</t>
  </si>
  <si>
    <t>Sección C. Ajuste del pasivo procedente de contratos de derivados (que no sean derivados de crédito)</t>
  </si>
  <si>
    <t>Kohta C. Johdannaissopimuksista (pl. luottojohdannaiset) syntyvien velkojen perusteella tehtävä korjaus</t>
  </si>
  <si>
    <t>Section C. Ajustement des passifs découlant de contrats dérivés (hors dérivés de crédit)</t>
  </si>
  <si>
    <t>Sezione C. Correzione delle passività risultanti da contratti derivati (esclusi i derivati di credito)</t>
  </si>
  <si>
    <t>C skirsnis. Įsipareigojimų, atsirandančių dėl išvestinių finansinių priemonių sutarčių (išskyrus kredito išvestines finansines priemones), korekcija</t>
  </si>
  <si>
    <t>C iedaļa. Saistību, kas izriet no atvasināto instrumentu līgumiem (izņemot kredītu atvasinātos instrumentus), korekcija</t>
  </si>
  <si>
    <t>Deel C. Aanpassing van passiva die voortvloeien uit derivatencontracten (met uitzondering van kredietderivaten)</t>
  </si>
  <si>
    <t>Razdelek C. Prilagoditev obveznosti, ki izhajajo iz pogodb o izvedenih finančnih instrumentih (brez kreditnih izvedenih finančnih instrumentov)</t>
  </si>
  <si>
    <t>Časť C. Úprava záväzkov vyplývajúcich z derivátových zmlúv (okrem kreditných derivátov)</t>
  </si>
  <si>
    <t>G34</t>
  </si>
  <si>
    <t>B36</t>
  </si>
  <si>
    <t>Summe der Verbindlichkeiten gemäß der Definition für dieses Feld</t>
  </si>
  <si>
    <t>Kohustuste kogusumma, nagu on määratletud selle välja jaoks</t>
  </si>
  <si>
    <t>Σύνολο παθητικού, όπως ορίζεται για το παρόν πεδίο</t>
  </si>
  <si>
    <t>Total liabilities, as defined for this field</t>
  </si>
  <si>
    <t>Pasivo total, conforme a la definición de este campo</t>
  </si>
  <si>
    <t>Velkojen kokonaismäärä tätä kenttää koskevan määritelmän mukaisesti</t>
  </si>
  <si>
    <t>Total du passif, tel que défini pour ce champ</t>
  </si>
  <si>
    <t>Passività totali secondo la definizione applicabile per questo campo</t>
  </si>
  <si>
    <t>Visi įsipareigojimai pagal šiam laukeliui taikomą apibrėžtį</t>
  </si>
  <si>
    <t>Saistību kopsumma, kā definēts šim laukam</t>
  </si>
  <si>
    <t>Totale passiva als gedefinieerd voor dit veld</t>
  </si>
  <si>
    <t>Skupne obveznosti, kot so opredeljene za to polje</t>
  </si>
  <si>
    <t>Celkové záväzky, ako je to definované pre túto oblasť</t>
  </si>
  <si>
    <t>C17</t>
  </si>
  <si>
    <t>Eigenmittel gemäß der Definition für dieses Feld</t>
  </si>
  <si>
    <t>Omavahendid, nagu on määratletud selle välja jaoks</t>
  </si>
  <si>
    <t>Ίδια κεφάλαια, όπως ορίζεται για το παρόν πεδίο</t>
  </si>
  <si>
    <t>Own funds, as defined for this field</t>
  </si>
  <si>
    <t xml:space="preserve">Fondos propios </t>
  </si>
  <si>
    <t>Omat varat tätä kenttää koskevan määritelmän mukaisesti</t>
  </si>
  <si>
    <t>Fonds propres, tels que définis pour ce champ</t>
  </si>
  <si>
    <t xml:space="preserve">Fondi propri, secondo la definizione applicabile per questo campo </t>
  </si>
  <si>
    <t>Nuosavos lėšos pagal šiam laukeliui taikomą apibrėžtį</t>
  </si>
  <si>
    <t>Pašu kapitāls, kā definēts šim laukam</t>
  </si>
  <si>
    <t>Eigen vermogen als gedefinieerd voor dit veld</t>
  </si>
  <si>
    <t xml:space="preserve">Lastna sredstva, kot definirana za to polje </t>
  </si>
  <si>
    <t>Vlastné zdroje, ako je to definované pre túto oblasť</t>
  </si>
  <si>
    <t>C18</t>
  </si>
  <si>
    <t>Jahresdurchschnitt der auf Quartalsbasis berechneten gedeckten Einlagen gemäß der Definition für dieses Feld</t>
  </si>
  <si>
    <t xml:space="preserve">Tagatud hoiused, aasta keskmine kvartaalselt arvutatud summadest, nagu on määratletud selle välja jaoks
</t>
  </si>
  <si>
    <t xml:space="preserve">Εγγυημένες καταθέσεις, ετήσιος μέσος όρος των τριμηνιαίως υπολογισμένων ποσών, όπως ορίζονται για το παρόν πεδίο
</t>
  </si>
  <si>
    <t>Depósitos garantizados, promedio anual de los importes calculados trimestralmente, conforme a la definición de este campo</t>
  </si>
  <si>
    <t>Suojatut talletukset, laskettuna neljännesvuosittaisten määrien keskiarvona, tätä kenttää koskevan määritelmän mukaisesti</t>
  </si>
  <si>
    <t>Moyenne sur l'année de référence des dépôts couverts à la fin de chaque trimestre</t>
  </si>
  <si>
    <t xml:space="preserve">Depositi protetti secondo la definizione applicabile per questo campo
</t>
  </si>
  <si>
    <t xml:space="preserve">Apdraustieji indėliai, metų suma apskaičiuojama kas ketvirtį, pagal šiam laukeliui taikomą apibrėžtį </t>
  </si>
  <si>
    <t>Segtie noguldījumi, noguldījumu gada vidējie apjomi, ko aprēķina balstoties uz ceturkšņu datiem, kā definēts šim laukam</t>
  </si>
  <si>
    <t>Gedekte deposito’s, jaarlijks gemiddelde van de op kwartaalbasis berekende bedragen, zoals gedefinieerd voor dit veld</t>
  </si>
  <si>
    <t xml:space="preserve">Zajamčeni depoziti, letno povprečje četrtletno izračunanih zneskov kot so opredeljeni za to polje
</t>
  </si>
  <si>
    <t>Kryté vklady, ročný priemer priemerov vkladov vypočítaných za jednotlivé štvrťroky ako je uvedené v tabuľke 5 pre túto oblasť</t>
  </si>
  <si>
    <t>C26</t>
  </si>
  <si>
    <t>Kommt das Institut für einen vereinfachten, auf einen Pauschalbetrag gestützten, jährlichen Beitrag infrage? 
(automatisch - nicht auszufüllen)</t>
  </si>
  <si>
    <t>Kas asutus kvalifitseerub väikesele krediidiasutusele või investeerimisühingule ette nähtud lihtsustatud aasta ühekordseks osamaksele? 
(automaatne – mitte täita)</t>
  </si>
  <si>
    <t>Το ίδρυμα πληροί τις προϋποθέσεις για την απλοποιημένη κατ’ αποκοπή ετήσια εισφορά για μικρά ιδρύματα; 
(αυτόματο - δεν συμπληρώνεται)</t>
  </si>
  <si>
    <t>Does the institution qualify for the simplified lump-sum annual contribution for small institutions? 
(automatic - not to be filled in)</t>
  </si>
  <si>
    <t>¿Cumple la entidad los requisitos para realizar una contribución anual a tanto alzado para entidades pequeñas? 
(automático, no cumplimentar)</t>
  </si>
  <si>
    <t>Täyttääkö laitos pienille laitoksille tarkoitetun yksinkertaistetun kiinteämääräisen vuotuisen rahoitusosuuden edellytykset? 
(automaattinen - ei täytetä)</t>
  </si>
  <si>
    <t>L’établissement remplit-il les conditions pour la contribution annuelle simplifiée des sommes forfaitaires pour petits établissements ? 
(rempli automatiquement - ne pas remplir)</t>
  </si>
  <si>
    <t>L’ente può beneficiare del contributo annuale forfettario semplificato destinato agli enti di piccole dimensioni? 
(valore automatico - non compilare)</t>
  </si>
  <si>
    <t>Ar įstaigai leidžiama pasinaudoti mažoms įstaigoms taikoma supaprastinta nustatyto dydžio metinio įnašo sumos apskaičiavimo tvarka? 
(užpildoma automatiškai – nepildyti)</t>
  </si>
  <si>
    <t>Vai iestāde atbilst vienkāršotajai vienreizēja maksājuma gada iemaksai par mazām iestādēm? (automātiski – nav jāaizpilda)</t>
  </si>
  <si>
    <t>Komt de instelling in aanmerking voor de vereenvoudigde jaarlijkse forfaitaire bijdrage voor kleine instellingen? 
(automatisch veld - niet in te vullen)</t>
  </si>
  <si>
    <t>Ali je institucija upravičena do poenostavljenega pavšalnega letnega prispevka za majhne institucije? 
(Samodejno – ni treba izpolniti)</t>
  </si>
  <si>
    <t>Má inštitúcia nárok na zjednodušený paušálny ročný príspevok pre malé inštitúcie? 
(automaticky - nevypĺňa sa)</t>
  </si>
  <si>
    <t>C27</t>
  </si>
  <si>
    <t>Kas asutus soovib kasutada alternatiivset individuaalset aasta osamakse arvutust ja pakub vajalikku teavet? ("ei kohaldata" kohaldub vaid juhul kui ülaloleva välja 2B2 väärtus on "ei").</t>
  </si>
  <si>
    <t>Το ίδρυμα επιλέγει τον υπολογισμό ποσού εναλλακτικής ατομικής ετήσιας εισφοράς και παρέχει τις απαραίτητες πληροφορίες;
(Η τιμή «Δεν ισχύει» έχει εφαρμογή μόνον όταν η τιμή στο πεδίο 2B2 ανωτέρω είναι «Όχι»)</t>
  </si>
  <si>
    <t>Does the institution opt for the calculation of an alternative individual annual contribution amount and provide the necessary information?
('Not applicable' only applies if the value to the field 2B2 above is 'No')</t>
  </si>
  <si>
    <t>Haluaako laitos, että sen osalta lasketaan vaihtoehtoinen yksilöllinen vuotuisen rahoitusosuuden määrä, ja toimittaako se tarvittavat tiedot?
('Ei sovelleta' -arvo on sallittu vain, jos kentän 2B2 arvo on ”Ei”)</t>
  </si>
  <si>
    <t>L’ente opta per il calcolo di un singolo contributo annuale alternativo e fornisce le necessarie informazioni? ("Non applicabile" si applica  esclusivamente se il valore del campo “2B2” di cui sopra è “No”)</t>
  </si>
  <si>
    <t>Ar įstaiga nusprendė skaičiuoti alternatyvią individualaus metinio įnašo sumą ir pateikti reikiamą informaciją? ("Netaikoma" tik jeigu 2B2 laukelyje įrašyta „Ne“).</t>
  </si>
  <si>
    <t>Vai iestāde izvēlas alternatīvas atsevišķas gada iemaksas summas aprēķināšanu un sniedz nepieciešamo informāciju?('Nav piemērojams', ja iepriekšējā lauka 2B2 vērtība ir 'Nē')</t>
  </si>
  <si>
    <t>Kiest de instelling voor de berekening van een alternatieve individuele jaarlijkse bijdrage en verstrekt zij de benodigde informatie?
('Niet van toepassing' is enkel mogelijk indien  de waarde van het veld 2B2 hierboven ‘Nee’ is)</t>
  </si>
  <si>
    <t>Ali se je institucija odločila za izračun alternativnega zneska posameznega letnega prispevka in predložila potrebne informacije? („Se ne uporablja“, če je vrednost v zgornjem polju 2B2 „Ne“.)</t>
  </si>
  <si>
    <t>Vyberá si inštitúcia výpočet alternatívneho individuálneho ročného príspevku a poskytne potrebné informácie? 
("Neaplikovateľné" platí iba vtedy, ak hodnota pre pole 2B2 je "Nie")</t>
  </si>
  <si>
    <t xml:space="preserve">Verbindlichkeiten aus allen Derivaten (ausgenommen Kreditderivate), die gemäß der Verschuldungsquote bewertet werden </t>
  </si>
  <si>
    <t xml:space="preserve">Kõigist tuletisinstrumendilepingutest (v.a krediidituletisinstrumendid) tulenevad kohustused hinnatuna finantsvõimenduse määra metoodikaga </t>
  </si>
  <si>
    <t xml:space="preserve">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t>
  </si>
  <si>
    <t xml:space="preserve">Pasivos procedentes de todos los contratos de derivados (que no sean derivados de crédito) valorados de conformidad con el método de la ratio de apalancamiento </t>
  </si>
  <si>
    <t xml:space="preserve">Kaikista johdannaissopimuksista (pl. luottojohdannaiset) syntyvät velat, jotka on arvostettu vähimmäisomavaraisuusastetta koskevan menetelmän mukaisesti </t>
  </si>
  <si>
    <t xml:space="preserve">Passività risultanti da tutti i contratti derivati (esclusi i derivati di credito) valutati secondo la metodologia di calcolo del coefficiente di leva finanziaria </t>
  </si>
  <si>
    <t xml:space="preserve">Įsipareigojimai, kurie atsiranda dėl visų išvestinių finansinių priemonių sutarčių (išskyrus kredito išvestines finansines priemones) ir kurių vertė nustatoma pagal sverto koeficiento metodiką </t>
  </si>
  <si>
    <t xml:space="preserve">Saistības, kas izriet no visiem atvasināto instrumentu līgumiem (izņemot kredītu atvasinātos instrumentus) un kas novērtētas saskaņā ar sviras rādītāja metodi </t>
  </si>
  <si>
    <t xml:space="preserve">Passiva die voortvloeien uit alle derivatencontracten (met uitzondering van kredietderivaten) die worden gewaardeerd overeenkomstig de hefboomratiomethode </t>
  </si>
  <si>
    <t xml:space="preserve">Obveznosti, ki izhajajo iz vseh pogodb o izvedenih finančnih instrumentih (brez kreditnih izvedenih finančnih instrumentov), vrednotene v skladu z metodologijo za količnik finančnega vzvoda </t>
  </si>
  <si>
    <t xml:space="preserve">Záväzky vyplývajúce zo všetkých derivátových zmlúv (okrem kreditných derivátov) ocenené podľa metódy finančnej páky. </t>
  </si>
  <si>
    <t>C40</t>
  </si>
  <si>
    <t>Kõigist tuletisinstrumendilepingutest (v.a krediidituletisinstrumendid) tulenevate bilansiliste kohustuste raamatupidamisväärtus, kui on asjakohane</t>
  </si>
  <si>
    <t>Λογιστική αξία στοιχείων παθητικού που προκύπτουν από όλες τις συμβάσεις παραγώγων (εξαιρουμένων των πιστωτικών παραγώγων) και λογίζονται εντός ισολογισμού, ανάλογα με την περίπτωση</t>
  </si>
  <si>
    <t>Accounting value of liabilities arising from all derivative contracts (excluding credit derivatives) booked on-balance sheet, when applicable</t>
  </si>
  <si>
    <t>Valor contable de los pasivos procedentes de todos los contratos de derivados (que no sean derivados de crédito) contabilizado en el balance, si procede</t>
  </si>
  <si>
    <t>Kaikista johdannaissopimuksista (pl. luottojohdannaiset) syntyvien velkojen kirjanpitoarvo taseessa, tarvittaessa</t>
  </si>
  <si>
    <t>Valeur comptable des passifs découlant de tous les contrats dérivés (hors dérivés de crédit) comptabilisés au bilan, le cas échéant</t>
  </si>
  <si>
    <t>Valore contabile delle passività risultanti da tutti i contratti derivati (esclusi i derivati di credito) computati in bilancio, se del caso</t>
  </si>
  <si>
    <t>Į balansą įtrauktų įsipareigojimų, atsirandančių dėl visų išvestinių finansinių priemonių sutarčių (išskyrus kredito išvestines finansines priemones), balansinė vertė, kai taikytina</t>
  </si>
  <si>
    <t>Saistību, kas izriet no visiem atvasināto instrumentu līgumiem (izņemot kredītu atvasinātos instrumentus), uzskaites vērtība, kura iegrāmatota bilancē, ja piemērojama</t>
  </si>
  <si>
    <t>Boekwaarde van passiva die voortvloeien uit alle derivatencontracten (met uitzondering van kredietderivaten) die op de balans worden geboekt, indien van toepassing</t>
  </si>
  <si>
    <t>Knjigovodska vrednost obveznosti, ki izhajajo iz vseh pogodb o izvedenih finančnih instrumentih (brez kreditnih izvedenih finančnih instrumentov), knjiženih na bilanci stanja, kjer je primerno</t>
  </si>
  <si>
    <t>Účtovná hodnota záväzkov vyplývajúcich zo všetkých derivátových zmlúv (okrem kreditných derivátov), ak je to aplikovateľné</t>
  </si>
  <si>
    <t>C41</t>
  </si>
  <si>
    <t xml:space="preserve">Kõigist tuletisinstrumendilepingutest (v.a krediidituletisinstrumendid) tulenevate bilansiväliste kohustuste raamatupidamisväärtus, kui on asjakohane
</t>
  </si>
  <si>
    <t xml:space="preserve">Λογιστική αξία στοιχείων παθητικού που προκύπτουν από όλες τις συμβάσεις παραγώγων (εξαιρουμένων των πιστωτικών παραγώγων) και τηρούνται εκτός ισολογισμού, ανάλογα με την περίπτωση
</t>
  </si>
  <si>
    <t xml:space="preserve">Accounting value of liabilities arising from all derivative contracts (excluding credit derivatives) held off-balance sheet, when applicable
</t>
  </si>
  <si>
    <t xml:space="preserve">Valor contable de los pasivos procedentes de todos los contratos de derivados (que no sean derivados de crédito) fuera del balance, si procede
</t>
  </si>
  <si>
    <t xml:space="preserve">Kaikista johdannaissopimuksista (pl. luottojohdannaiset) syntyvien velkojen kirjanpitoarvo taseen ulkopuolisissa erissä, tarvittaessa
</t>
  </si>
  <si>
    <t xml:space="preserve">Valeur comptable des passifs découlant de tous les contrats dérivés (hors dérivés de crédit) tenus hors bilan, le cas échéant
</t>
  </si>
  <si>
    <t xml:space="preserve">Valore contabile delle passività risultanti da tutti i contratti derivati (esclusi i derivati di credito) fuori bilancio, se del caso
</t>
  </si>
  <si>
    <t xml:space="preserve">Į balansą neįtrauktų įsipareigojimų, atsirandančių dėl visų išvestinių finansinių priemonių sutarčių (išskyrus kredito išvestines finansines priemones), balansinė vertė, kai taikytina
</t>
  </si>
  <si>
    <t>Saistību, kas izriet no visiem atvasināto instrumentu līgumiem (izņemot kredītu atvasinātos instrumentus), ārpusbilances uzskaites vērtība, ja piemērojama</t>
  </si>
  <si>
    <t xml:space="preserve">Boekwaarde van passiva die voortvloeien uit alle derivatencontracten (met uitzondering van kredietderivaten) die buiten de balans worden aangehouden, indien van toepassing
</t>
  </si>
  <si>
    <t xml:space="preserve">Knjigovodska vrednost obveznosti, ki izhajajo iz vseh pogodb o izvedenih finančnih instrumentih (brez kreditnih izvedenih finančnih instrumentov), knjiženih kot zunajbilančne postavke, kjer je primerno
</t>
  </si>
  <si>
    <t xml:space="preserve">Účtovná hodnota záväzkov vyplývajúcich zo všetkých zmlúv o derivátoch (okrem kreditných derivátov) vykázaná v podsúvahe, ak je to aplikovateľné
</t>
  </si>
  <si>
    <t>C42</t>
  </si>
  <si>
    <t>Gesamtbuchwert von Verbindlichkeiten aus allen Derivaten (ausgenommen Kreditderivate)
(automatisch - nicht auszufüllen)</t>
  </si>
  <si>
    <t>Kõigist tuletisinstrumendilepingutest (v.a krediidituletisinstrumendid) tulenevate kohustuste raamatupidamislik koguväärtus 
(automaatne – mitte täita)</t>
  </si>
  <si>
    <t>Συνολική λογιστική αξία στοιχείων παθητικού που προκύπτουν από όλες τις συμβάσεις παραγώγων (εξαιρουμένων των πιστωτικών παραγώγων)
(αυτόματο - δεν συμπληρώνεται)</t>
  </si>
  <si>
    <t>Total accounting value of liabilities arising from all derivative contracts (excluding credit derivatives)
(automatic - not to be filled in)</t>
  </si>
  <si>
    <t>Valor contable total de los pasivos procedentes de todos los contratos de derivados (que no sean derivados de crédito)
(automático - no cumplimentar)</t>
  </si>
  <si>
    <t>Kaikista johdannaissopimuksista (pl. luottojohdannaiset) syntyvien velkojen yhteenlaskettu kirjanpitoarvo
(automaattinen - ei täytetä)</t>
  </si>
  <si>
    <t>Valeur comptable totale des passifs découlant de tous les contrats dérivés (hors dérivés de crédit)
(rempli automatiquement - ne pas remplir)</t>
  </si>
  <si>
    <t>Valore contabile complessivo delle passività risultanti da tutti i contratti derivati (esclusi i derivati di credito) 
(valore automatico - non compilare)</t>
  </si>
  <si>
    <t>Visa įsipareigojimų, atsirandančių dėl visų išvestinių finansinių priemonių sutarčių (išskyrus kredito išvestines finansines priemones), balansinė vertė
(užpildoma automatiškai – nepildyti)</t>
  </si>
  <si>
    <t>Saistību, kas izriet no visiem atvasināto instrumentu līgumiem (izņemot kredītu atvasinātos instrumentus), kopējā uzskaites vērtība
(automātiska – nav jāaizpilda)</t>
  </si>
  <si>
    <t>Totale boekwaarde van passiva die voortvloeien uit alle derivatencontracten (met uitzondering van kredietderivaten)
(automatisch veld - niet invullen)</t>
  </si>
  <si>
    <t>Skupna knjigovodska vrednost obveznosti, ki izhajajo iz vseh pogodb o izvedenih finančnih instrumentih (brez kreditnih izvedenih finančnih instrumentov)
(Samodejno – ni treba izpolniti)</t>
  </si>
  <si>
    <t>Celková účtovná hodnota záväzkov vyplývajúcich zo všetkých derivátových zmlúv (okrem kreditných derivátov)
(automaticky - nevyplňuje sa)</t>
  </si>
  <si>
    <t>C43</t>
  </si>
  <si>
    <t>Verbindlichkeiten aus allen Derivaten (ausgenommen Kreditderivate), die gemäß der Verschuldungsquote unter Heranziehung einer Untergrenze bewertet werden
(automatisch - nicht auszufüllen)</t>
  </si>
  <si>
    <t>Kõigist tuletisinstrumendilepingutest (v.a krediidituletisinstrumendid) tulenevate kohustuste väärtus hinnatuna finantsvõimenduse määra metoodikaga, arvestades alampiiri (automaatne – mitte täita)</t>
  </si>
  <si>
    <t>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κατόπιν εφαρμογής του κατώτατου ορίου
(αυτόματο - δεν συμπληρώνεται)</t>
  </si>
  <si>
    <t>Liabilities arising from all derivative contracts (excluding credit derivatives) valued in accordance with the leverage ratio methodology after floor
(automatic - not to be filled in)</t>
  </si>
  <si>
    <t>Pasivos procedentes de todos los contratos de derivados (que no sean derivados de crédito) valorados de conformidad con el método de la ratio de apalancamiento después del límite mínimo
(automático - no cumplimentar)</t>
  </si>
  <si>
    <t>Kaikista johdannaissopimuksista (pl. luottojohdannaiset) syntyvät velat, jotka on arvostettu vähimmäisomavaraisuusastetta koskevan menetelmän mukaisesti alarajan soveltamisen jälkeen
(automaattinen - ei täytetä)</t>
  </si>
  <si>
    <t>Passifs découlant de tous les contrats dérivés (hors dérivés de crédit) évalués conformément à la méthodologie de ratio de levier après application du seuil
(rempli automatiquement - ne pas remplir)</t>
  </si>
  <si>
    <t>Passività risultanti da tutti i contratti derivati (esclusi i derivati di credito) valutati secondo la metodologia di calcolo del coefficiente di leva finanziaria dopo l’applicazione del massimale 
(valore automatico - non compilare)</t>
  </si>
  <si>
    <t>Įsipareigojimai, kurie atsiranda dėl visų išvestinių finansinių priemonių sutarčių (išskyrus kredito išvestines finansines priemones) ir kurių vertė nustatoma pagal sverto koeficiento metodiką, pritaikius apatinę ribą
(užpildoma automatiškai – nepildyti)</t>
  </si>
  <si>
    <t>Saistības, kas izriet no visiem atvasināto instrumentu līgumiem (izņemot kredītu atvasinātos instrumentus) un kas novērtētas saskaņā ar sviras rādītāja metodi pēc minimālās robežvērtības
(automātiska – nav jāaizpilda)</t>
  </si>
  <si>
    <t>Passiva die voortvloeien uit alle derivatencontracten (met uitzondering van kredietderivaten) die worden gewaardeerd overeenkomstig de hefboomratiomethode na toepassing van de ondergrens
(automatisch veld - niet invullen)</t>
  </si>
  <si>
    <t>Obveznosti, ki izhajajo iz vseh pogodb o izvedenih finančnih instrumentih (brez kreditnih izvedenih finančnih instrumentov), vrednotene v skladu z metodologijo za količnik finančnega vzvoda po uporabi praga
(Samodejno – ni treba izpolniti)</t>
  </si>
  <si>
    <t>Záväzky vyplývajúce zo všetkých derivátových zmlúv (okrem kreditných derivátov) ocenené v súlade s metódou finančnej páky po uplatnení minimálnej výšky ("floor")
(automaticky - nevypĺňa sa)</t>
  </si>
  <si>
    <t>Summe der Verbindlichkeiten nach der Anpassung von Verbindlichkeiten aus allen Derivaten (ausgenommen Kreditderivate)
(automatisch - nicht auszufüllen)</t>
  </si>
  <si>
    <t>Kohustuste kogusumma pärast korrigeerimist kõigist tuletisinstrumendilepingutest (v.a krediidituletisinstrumendid) tulenevate kohustustega 
(automaatne – mitte täita)</t>
  </si>
  <si>
    <t>Σύνολο στοιχείων παθητικού κατόπιν προσαρμογής των στοιχείων παθητικού που προκύπτουν από όλες τις συμβάσεις παραγώγων (εξαιρουμένων των πιστωτικών παραγώγων) 
(αυτόματο - δεν συμπληρώνεται)</t>
  </si>
  <si>
    <t>Total liabilities after adjustment of liabilities arising from all derivative contracts (excluding credit derivatives) 
(automatic - not to be filled in)</t>
  </si>
  <si>
    <t>Pasivo total después del ajuste de los pasivos procedentes de todos los contratos de derivados (que no sean derivados de crédito)
(automático - no cumplimentar)</t>
  </si>
  <si>
    <t>Velkojen kokonaismäärä kaikista johdannaissopimuksista (pl. luottojohdannaiset) syntyviä velkoja koskevan korjauksen jälkeen
(automaattinen - ei täytetä)</t>
  </si>
  <si>
    <t>Total du passif après ajustement des passifs découlant de tous les contrats dérivés (hors dérivés de crédit)
(rempli automatiquement - ne pas remplir)</t>
  </si>
  <si>
    <t>Passività totali dopo la correzione delle passività risultanti da tutti i contratti derivati (esclusi i derivati di credito)
(valore automatico - non compilare)</t>
  </si>
  <si>
    <t>Visi įsipareigojimai, kurie nustatomi pakoregavus įsipareigojimus, atsirandančius dėl visų išvestinių finansinių priemonių sutarčių (išskyrus kredito išvestines finansines priemones)
(užpildoma automatiškai – nepildyti)</t>
  </si>
  <si>
    <t>Saistību kopsumma pēc saistību, kas izriet no visiem atvasināto instrumentu līgumiem (izņemot kredītu atvasinātos instrumentus), korekcijas (automātiska – nav jāaizpilda)</t>
  </si>
  <si>
    <t>Totale passiva na aanpassing van passiva voortvloeiend uit alle derivatencontracten (met uitzondering van kredietderivaten) 
(automatisch veld - niet invullen)</t>
  </si>
  <si>
    <t>Skupne obveznosti po prilagoditvi obveznosti, ki izhajajo iz vseh pogodb o izvedenih finančnih instrumentih (brez kreditnih izvedenih finančnih instrumentov) 
(Samodejno – ni treba izpolniti)</t>
  </si>
  <si>
    <t>Celkové záväzky po úprave záväzkov vyplývajúcich zo všetkých derivátových zmlúv (okrem kreditných derivátov) 
(automaticky - nevypĺňa sa)</t>
  </si>
  <si>
    <t>3</t>
  </si>
  <si>
    <t>B7</t>
  </si>
  <si>
    <t>B8</t>
  </si>
  <si>
    <t>Bitte beachten Sie, dass die Anpassung der Derivate in Reiter 2 (Abschnitt C) für die Berechnung der endgültigen abzugsfähigen Beträge auszufüllen ist.</t>
  </si>
  <si>
    <t>Palun pidage meeles, et vahelehe 2 (C osa) all esitatud tuletisinstrumentide korrigeerimine tuleb sisestada mahaarvatavate lõppsummade arvutamiseks.</t>
  </si>
  <si>
    <t>Υπενθυμίζεται ότι θα πρέπει να συμπληρωθεί η προσαρμογή των παραγώγων στην καρτέλα 2 (τμήμα Γ) για τον υπολογισμό των τελικών ποσών αφαίρεσης.</t>
  </si>
  <si>
    <t>Please remember that derivative adjustment in tab 2 (Section C) should be filled in to compute final deductible amounts.</t>
  </si>
  <si>
    <t>Recuerde que debe cumplimentarse el ajuste de derivados de la pestaña 2 (Sección C) para computar los importes deducibles definitivos.</t>
  </si>
  <si>
    <t>Välilehdellä 2 (kohta C) on ilmoitettava johdannaisten korjaus, jotta lopulliset vähennyskelpoiset määrät voidaan laskea.</t>
  </si>
  <si>
    <t>Nous vous rappelons que l’ajustement des dérivés dans l’onglet 2 (section C) doit être rempli pour calculer le montant final des déductions</t>
  </si>
  <si>
    <t>Si ricorda che bisogna compilare la correzione per i derivati nella scheda 2 (Sezione C) per il calcolo degli importi deducibili finali.</t>
  </si>
  <si>
    <t>Atminkite, kad 2-oje kortelėje (C skirsnyje) reikėtų nurodyti išvestinės finansinės priemonės korekciją, kad būtų galima apskaičiuoti galutines atskaitytinas sumas.</t>
  </si>
  <si>
    <t>Neaizmirstiet, ka 2. cilnē (C iedaļa) ir jāievada atvasināto instrumentu korekcija, lai aprēķinātu galīgās atskaitāmās summas.</t>
  </si>
  <si>
    <t>Vergeet niet dat aanpassing van het derivaat in tab 2 (deel C) moet worden ingevuld om de definitieve aftrekbare bedragen te berekenen.</t>
  </si>
  <si>
    <t>Ne pozabite, da morate na zavihku 2 (razdelek C) navesti prilagoditev izvedenih finančnih instrumentov za izračun končnih zneskov, ki se odbijejo.</t>
  </si>
  <si>
    <t>Nezabudnite, že úpravu derivátov v tabuľke 2 (časť C) je potrebné vyplniť, aby sa mohli vypočítať konečné odpočítateľné sumy.</t>
  </si>
  <si>
    <t>B9</t>
  </si>
  <si>
    <t>Wichtiger Hinweis: Die gleiche Transaktion kann nur EINMAL von der angepassten Summe der Verbindlichkeiten abgezogen werden, auch wenn diese auf mehrere der unten genannten Kategorien zutrifft.</t>
  </si>
  <si>
    <t>Oluline märkus: üht ja sama tehingut võib korrigeeritud kohustuste summast vähendada ainult ÜHE korra isegi siis, kui see sobib mitmesse allpool kirjeldatud kategooriasse.</t>
  </si>
  <si>
    <t>Σημαντικό μήνυμα: Η ίδια συναλλαγή μπορεί να αφαιρεθεί μόνο ΜΙΑ ΦΟΡΑ από το σύνολο προσαρμοσμένου παθητικού ακόμα και αν ταιριάζει σε πολλές από τις κατωτέρω κατηγορίες.</t>
  </si>
  <si>
    <t>Important message: the same transaction can only be deducted ONCE from the total adjusted liabilities even if it matches several of the categories below.</t>
  </si>
  <si>
    <t>Aviso importante: la misma operación solo puede deducirse UNA VEZ del pasivo total ajustado, aunque tenga cabida en varias de las categorías siguientes.</t>
  </si>
  <si>
    <t>Tärkeää: sama liiketoimi voidaan vähentää vain KERRAN velkojen korjatusta kokonaismäärästä, vaikka se sopisi useampaankin alla olevista luokista.</t>
  </si>
  <si>
    <t>Message important: la même transaction ne peut être déduite qu’UNE seule fois du total du passif ajusté, même si elle relève de plusieurs des catégories ci-dessous.</t>
  </si>
  <si>
    <t>Importante: una stessa operazione può essere dedotta solo UNA VOLTA dal totale delle passività oggetto di correzione anche se corrisponde a diverse categorie riportate di seguito.</t>
  </si>
  <si>
    <t>Svarbu! Tą patį sandorį iš pakoreguotos visų įsipareigojimų sumos galima atskaityti tik VIENĄ KARTĄ, net jeigu jis atitinka keletą toliau išvardytų kategorijų.</t>
  </si>
  <si>
    <t>Svarīga piezīme: vienu un to pašu darījumu iespējams atskaitīt tikai VIENREIZ no koriģēto saistību kopsummas, pat ja tas atbilst vairākām no turpmāk minētajām kategorijām.</t>
  </si>
  <si>
    <t>Belangrijk: de transactie kan slechts ÉÉN KEER worden afgetrokken van de aangepaste totale passiva, ook als zij met meerdere van de onderstaande categorieën overeenkomt.</t>
  </si>
  <si>
    <t>Pomembno obvestilo: ista transakcija je lahko od vseh prilagojenih obveznosti odbita samo ENKRAT, tudi če spada med več spodnjih kategorij.</t>
  </si>
  <si>
    <t>Dôležité upozornenie: rovnaká transakcia sa môže odpočítať iba RAZ z celkových upravených záväzkov, aj keď sa kvalifikuje v niekoľkých nižšie uvedených kategóriách.</t>
  </si>
  <si>
    <t>B11</t>
  </si>
  <si>
    <t>Šajā cilnē ir šādas iedaļas:</t>
  </si>
  <si>
    <t>A. Abzugsfähiger Betrag von relevanten Verbindlichkeiten im Zusammenhang mit Clearing-Tätigkeiten (CCP)</t>
  </si>
  <si>
    <t>A. Kliirimistegevusega seotud kvalifitseeruvate kohustuste mahaarvatav summa</t>
  </si>
  <si>
    <t>Α. Ποσό αφαίρεσης επιλέξιμων στοιχείων παθητικού που σχετίζονται με δραστηριότητες εκκαθάρισης</t>
  </si>
  <si>
    <t>A. Importe deducible de los pasivos admisibles conexos a actividades de compensación</t>
  </si>
  <si>
    <t>A. Määritystoimintojen osalta hyväksyttävien velkojen vähennyskelpoinen määrä</t>
  </si>
  <si>
    <t>A. Montant déductible des passifs éligibles se rapportant aux activités de compensation</t>
  </si>
  <si>
    <t>A. Importo deducibile delle passività ammissibili legate alle attività di compensazione</t>
  </si>
  <si>
    <t>A. Atskaitytina reikalavimus atitinkančių įsipareigojimų, susijusių su tarpuskaitos veikla, suma</t>
  </si>
  <si>
    <t>A. Summa, kas atskaitāma no ar tīrvērtes darbībām saistītajām kvalificētajām saistībām</t>
  </si>
  <si>
    <t>A. Aftrekbaar bedrag van in aanmerking komende passiva die verband houden met clearingactiviteiten</t>
  </si>
  <si>
    <t>A. Odbitni znesek kvalificiranih obveznosti, povezanih s klirinškimi dejavnostmi</t>
  </si>
  <si>
    <t>A. Odpočítateľná suma kvalifikovaných záväzkov súvisiacich s klíringovými činnosťami</t>
  </si>
  <si>
    <t>B. Abzugsfähiger Betrag von relevanten Verbindlichkeiten im Zusammenhang mit den Tätigkeiten eines Zentralverwahrers (CSD)</t>
  </si>
  <si>
    <t>B. Väärtpaberite keskdepositooriumi tegevusega seotud kvalifitseeruvate kohustuste mahaarvatav summa</t>
  </si>
  <si>
    <t>Β. Ποσό αφαίρεσης επιλέξιμων στοιχείων παθητικού που σχετίζονται με δραστηριότητες κεντρικού αποθετηρίου τίτλων (ΚΑΤ)</t>
  </si>
  <si>
    <t>B. Importe deducible de los pasivos admisibles conexos a las actividades de un depositario central de valores (DCV)</t>
  </si>
  <si>
    <t>B. Arvopaperikeskuksen toimintojen osalta hyväksyttävien velkojen vähennyskelpoinen määrä</t>
  </si>
  <si>
    <t>B. Montant déductible des passifs éligibles se rapportant aux activités d’un dépositaire central de titres (DCT)</t>
  </si>
  <si>
    <t>B. Importo deducibile delle passività ammissibili legate alle attività di un depositario centrale di titoli (CSD)</t>
  </si>
  <si>
    <t>B. Atskaitytina reikalavimus atitinkančių įsipareigojimų, susijusių su centrinio vertybinių popierių depozitoriumo (CVPD) veikla, suma</t>
  </si>
  <si>
    <t>B. Summa, kas atskaitāma no kvalificētajām saistībām attiecībā uz centrālā vērtspapīru depozitārija (CVD) darbībām</t>
  </si>
  <si>
    <t>B. Aftrekbaar bedrag van in aanmerking komende passiva die verband houden met de activiteiten van een centrale effectenbewaarinstelling (CSD)</t>
  </si>
  <si>
    <t>B. Odbitni znesek kvalificiranih obveznosti, povezanih z dejavnostmi centralne depotne družbe (CDD)</t>
  </si>
  <si>
    <t>B. Odpočítateľná suma kvalifikovaných záväzkov súvisiacich s činnosťami centrálneho depozitára cenných papierov (CSD)</t>
  </si>
  <si>
    <t>C. Abzugsfähiger Betrag von relevanten Verbindlichkeiten aus der Verwaltung von Kundenvermögen oder Kundengeldern</t>
  </si>
  <si>
    <t>C. Kliendi varade või raha hoidmisest tulenevate kvalifitseeruvate kohustuste mahaarvatav summa</t>
  </si>
  <si>
    <t>Γ. Ποσό αφαίρεσης επιλέξιμων στοιχείων παθητικού που προκύπτουν από την κατοχή περιουσιακών στοιχείων πελατών ή ρευστών των πελατών</t>
  </si>
  <si>
    <t>C. Importe deducible de los pasivos admisibles que se deriven de la tenencia de activos o dinero de clientes</t>
  </si>
  <si>
    <t>C. Asiakkaiden varojen tai omaisuuden hallussapidon johdosta syntyvien hyväksyttävien velkojen vähennyskelpoinen määrä</t>
  </si>
  <si>
    <t>C. Montant déductible des passifs éligibles résultant du fait que l’établissement détient des actifs de clients ou des fonds de clients</t>
  </si>
  <si>
    <t>C. Importo deducibile delle passività ammissibili scaturite dalla detenzione delle attività o liquidità della clientela</t>
  </si>
  <si>
    <t>C. Atskaitytina reikalavimus atitinkančių įsipareigojimų, atsirandančių dėl turimo klientų turto arba klientų lėšų, suma</t>
  </si>
  <si>
    <t>C. Summa, kas atskaitāma no kvalificētajām saistībām, kuras rodas no turējumā esošiem klienta aktīviem vai klienta naudas</t>
  </si>
  <si>
    <t>C. Aftrekbaar bedrag van in aanmerking komende passiva die voortvloeien uit het houden van tegoeden of geld van cliënten</t>
  </si>
  <si>
    <t>C. Odbitni znesek kvalificiranih obveznosti, nastalih na podlagi hrambe sredstev ali denarja strank</t>
  </si>
  <si>
    <t>C. Odpočítateľná suma kvalifikovaných záväzkov vyplývajúcich z držby aktív alebo peňažných prostriedkov klientov</t>
  </si>
  <si>
    <t>D. Abzugsfähiger Betrag von relevanten Verbindlichkeiten aus Förderdarlehen</t>
  </si>
  <si>
    <t>D. Tugilaenudest tulenevate kvalifitseeruvate kohustuste mahaarvatav summa</t>
  </si>
  <si>
    <t>Δ. Ποσό αφαίρεσης επιλέξιμων στοιχείων παθητικού που προκύπτουν από προνομιακά δάνεια</t>
  </si>
  <si>
    <t>D. Deductible amount of qualifying liabilities that arise from promotional loans</t>
  </si>
  <si>
    <t>D. Importe deducible de los pasivos admisibles que procedan de préstamos promocionales</t>
  </si>
  <si>
    <t>D. Edistämislainoista syntyvien hyväksyttävien velkojen vähennyskelpoinen määrä</t>
  </si>
  <si>
    <t>D. Montant déductible des passifs éligibles résultant des prêts de développement</t>
  </si>
  <si>
    <t>D. Importo deducibile delle passività ammissibili scaturite da prestiti agevolati</t>
  </si>
  <si>
    <t>D. Atskaitytina reikalavimus atitinkančių įsipareigojimų, atsirandančių dėl skatinamųjų paskolų, suma</t>
  </si>
  <si>
    <t>D. Summa, kas atskaitāma no kvalificētajām saistībām, kuras rodas no attīstību veicinošiem aizdevumiem</t>
  </si>
  <si>
    <t>D. Aftrekbaar bedrag van in aanmerking komende passiva die voortvloeien uit stimuleringsleningen</t>
  </si>
  <si>
    <t>D. Odbitni znesek kvalificiranih obveznosti, ki izhajajo iz spodbujevalnih kreditov</t>
  </si>
  <si>
    <t>D. Odpočítateľná suma kvalifikovaných záväzkov vyplývajúcich z podporných úverov</t>
  </si>
  <si>
    <t xml:space="preserve">E. Kvalifitseeruvatest krediidiasutuste ja investeerimisühingute kaitseskeemi (IPS) kohustustest tulenevate varade ja kohustuste mahaarvatav summa </t>
  </si>
  <si>
    <t xml:space="preserve">Ε. Ποσό αφαίρεσης στοιχείων ενεργητικού και παθητικού που προκύπτουν από επιλέξιμα στοιχεία παθητικού θεσμικού συστήματος προστασίας (ΘΣΠ) </t>
  </si>
  <si>
    <t xml:space="preserve">E. Deductible amount of assets and liabilities arising from qualifying Institutional Protection Scheme (IPS) liabilities </t>
  </si>
  <si>
    <t xml:space="preserve">E. Importe deducible de activos y pasivos procedentes de pasivos de un sistema institucional de protección (SIP) admisible </t>
  </si>
  <si>
    <t xml:space="preserve">E. Laitosten suojajärjestelmän osalta hyväksyttävistä veloista syntyvien varojen ja velkojen vähennyskelpoinen määrä </t>
  </si>
  <si>
    <t xml:space="preserve">E. Montant déductible des actifs et des passifs résultant des passifs éligibles d’un système de protection institutionnel (SPI) </t>
  </si>
  <si>
    <t xml:space="preserve">E. Importo deducibile delle attività e delle passività scaturite da passività ammissibili di un sistema di tutela istituzionale (IPS) </t>
  </si>
  <si>
    <t xml:space="preserve">F. Atskaitytina turto ir įsipareigojimų, atsirandančių dėl reikalavimus atitinkančios Institucinės užtikrinimo sistemos (IUS) įsipareigojimų, suma </t>
  </si>
  <si>
    <t xml:space="preserve">E. Summa, kas atskaitāma no aktīviem un pasīviem, kuri rodas no institucionālās aizsardzības shēmas (IAS) kvalificētajām saistībām </t>
  </si>
  <si>
    <t xml:space="preserve">E. Aftrekbaar bedrag van activa en passiva die voortvloeien uit in aanmerking komende passiva van een Institutioneel protectiestelsel (IPS) </t>
  </si>
  <si>
    <t xml:space="preserve">E. Odbitni znesek sredstev in obveznosti, ki izhajajo iz kvalificiranih obveznosti institucionalne sheme za zaščito vlog </t>
  </si>
  <si>
    <t xml:space="preserve">E. Odpočítateľná suma aktív a záväzkov vyplývajúcich z kvalifikovaných záväzkov Schémy inštitucionálneho zabezpečenia (IPS) </t>
  </si>
  <si>
    <t>F. Abzugsfähiger Betrag von Vermögenswerten und Verbindlichkeiten aus relevanten gruppeninternen Verbindlichkeiten</t>
  </si>
  <si>
    <t>F. Kvalifitseeruvatest kontsernisisestest kohustustest tulenevate varade ja kohustuste mahaarvatav summa</t>
  </si>
  <si>
    <t>ΣΤ. Ποσό αφαίρεσης στοιχείων ενεργητικού και παθητικού που προκύπτουν από επιλέξιμα ενδοομιλικά στοιχεία παθητικού</t>
  </si>
  <si>
    <t>F. Importe deducible de activos y pasivos procedentes de pasivos intragrupo admisibles</t>
  </si>
  <si>
    <t>F. Hyväksyttävistä konsernin sisäisistä veloista syntyvien varojen ja velkojen vähennyskelpoinen määrä</t>
  </si>
  <si>
    <t>F. Montant déductible des actifs et des passifs résultant des passifs intragroupes éligibles</t>
  </si>
  <si>
    <t>E. Importo deducibile delle attività e delle passività scaturite da passività infragruppo ammissibili</t>
  </si>
  <si>
    <t>F. Atskaitytina turto ir įsipareigojimų, atsirandančių dėl reikalavimus atitinkančių grupės vidaus įsipareigojimų, suma</t>
  </si>
  <si>
    <t>F. Summa, kas atskaitāma no aktīviem un pasīviem, kuri izriet no kvalificētajām grupas iekšējām saistībām</t>
  </si>
  <si>
    <t>F. Aftrekbaar bedrag van activa en passiva die voortvloeien uit in aanmerking komende intragroeppassiva</t>
  </si>
  <si>
    <t>F. Odbitni znesek sredstev in obveznosti, ki izhajajo iz kvalificiranih obveznosti znotraj skupine</t>
  </si>
  <si>
    <t>F. Odpočítateľná suma aktív a záväzkov vyplývajúcich z kvalifikovaných záväzkov v rámci skupiny</t>
  </si>
  <si>
    <t>G. Vereinfachte Berechnungsmethoden</t>
  </si>
  <si>
    <t>G. Lihtsustatud arvutusmeetodid</t>
  </si>
  <si>
    <t>Ζ. Απλοποιημένες μέθοδοι υπολογισμού</t>
  </si>
  <si>
    <t>G. Métodos de cálculo simplificados</t>
  </si>
  <si>
    <t>G. Yksinkertaistetut laskentamenetelmät</t>
  </si>
  <si>
    <t>G. Méthodes de calcul simplifiées</t>
  </si>
  <si>
    <t>G. Metodi di calcolo semplificato</t>
  </si>
  <si>
    <t>G. Supaprastinti skaičiavimo metodai.</t>
  </si>
  <si>
    <t>G. Vienkāršotās aprēķina metodes</t>
  </si>
  <si>
    <t>G. Vereenvoudigde berekeningsmethoden</t>
  </si>
  <si>
    <t>G. Poenostavljene metode izračuna</t>
  </si>
  <si>
    <t>G. Zjednodušené metódy výpočtu.</t>
  </si>
  <si>
    <t>F12</t>
  </si>
  <si>
    <t>Bezieht sich nur auf eine zentrale Gegenpartei (CCP) - Siehe Feld 1C5</t>
  </si>
  <si>
    <t>Kohaldatakse ainult keskse vastaspoole korral – vt väli 1C5</t>
  </si>
  <si>
    <t>Ισχύει μόνο για κεντρικούς αντισυμβαλλόμενους (CCP) - Βλέπε πεδίο 1C5</t>
  </si>
  <si>
    <t>Only applies to a central counterparty (CCP)   - See 1C5 field</t>
  </si>
  <si>
    <t>Solo aplicable a una entidad de contrapartida central (ECC) - Véase el campo 1C5</t>
  </si>
  <si>
    <t>Koskee ainoastaan keskusvastapuolia (CCP)   - ks. kenttä 1C5</t>
  </si>
  <si>
    <t>Si applica solo a una controparte centrale (CCP) - Cfr. il campo 1C5</t>
  </si>
  <si>
    <t>Taikoma tik pagrindinei sandorio šaliai (PSŠ), žr. 1C5 laukelį.</t>
  </si>
  <si>
    <t>Piemērojama tikai centrālam darījumu partnerim (CDP) – skatīt lauku 1C5</t>
  </si>
  <si>
    <t>Is alleen van toepassing op een centrale tegenpartij (CTP)   - Zie veld 1C5</t>
  </si>
  <si>
    <t>Uporablja se le za centralno nasprotno stranko (CNS) – glej polje 1C5</t>
  </si>
  <si>
    <t>Platí len pre centrálnu protistranu (CCP) - Pozri pole 1C5</t>
  </si>
  <si>
    <t>F13</t>
  </si>
  <si>
    <t>Bezieht sich nur auf einen Zentralverwahrer (CSD) - Siehe Feld 1C6</t>
  </si>
  <si>
    <t>Kohaldatakse ainult väärtpaberite keskdepositooriumi korral – vt väli 1C6</t>
  </si>
  <si>
    <t>Ισχύει μόνο για κεντρικά αποθετήρια τίτλων (ΚΑΤ) - Βλέπε πεδίο 1C6</t>
  </si>
  <si>
    <t>Only applies to a central securities depository (CSD)   - See 1C6 field</t>
  </si>
  <si>
    <t>Solo aplicable a un depositario central de valores (DCV) - Véase el campo 1C6</t>
  </si>
  <si>
    <t>Koskee ainoastaan arvopaperikeskusta    - ks. kenttä 1C6</t>
  </si>
  <si>
    <t>Applicable uniquement aux dépositaires centraux de titres - voir champ 1C6</t>
  </si>
  <si>
    <t>Si applica solo a un depositario centrale di titoli (CSD) - Cfr. il campo 1C6</t>
  </si>
  <si>
    <t>Taikoma tik centriniam vertybinių popierių depozitoriumui (CVPD), žr. 1C6 laukelį.</t>
  </si>
  <si>
    <t>Piemērojama tikai centrālam vērtspapīru depozitārijam (CDP) – skatīt lauku 1C6</t>
  </si>
  <si>
    <t>Is alleen van toepassing op een centrale effectenbewaarinstelling (CSD)   - Zie veld 1C6</t>
  </si>
  <si>
    <t>Uporablja se le za centralno depotno družbo (CDD) – glej polje 1C6</t>
  </si>
  <si>
    <t>Platí len pre centrálnu protistranu (CCP) - Pozri pole 1C6</t>
  </si>
  <si>
    <t>F14</t>
  </si>
  <si>
    <t>Bezieht sich nur auf eine Wertpapierfirma - Siehe Feld 1C7 (nicht 1C8)</t>
  </si>
  <si>
    <t>Kohaldatakse ainult investeerimisühingu korral – vt väli 1C7 (mitte väli 1C8)</t>
  </si>
  <si>
    <t>Ισχύει μόνο για επιχειρήσεις επενδύσεων - Βλέπε πεδίο 1C7 (όχι πεδίο 1C8)</t>
  </si>
  <si>
    <t>Only applies to an investment firm   - See 1C7 field (not 1C8)</t>
  </si>
  <si>
    <t>Solo aplicable a una empresa de inversión - Véase el campo 1C7 (no el 1C8)</t>
  </si>
  <si>
    <t>Koskee ainoastaan sijoituspalveluyrityksiä   - ks. kenttä 1C7 (ei kenttä 1C8)</t>
  </si>
  <si>
    <t>Applicable uniquement aux entreprises d’investissement - voir champ 1C7 (pas 1C8)</t>
  </si>
  <si>
    <t>Si applica solo a un’impresa di investimento - Cfr. il campo 1C7 (non 1C8)</t>
  </si>
  <si>
    <t>Taikoma tik investicinei įmonei, žr. 1C7 (ne 1C8) laukelį.</t>
  </si>
  <si>
    <t>Piemērojama tikai ieguldījumu brokeru sabiedrībai – skatīt lauku 1C7 (nevis 1C8)</t>
  </si>
  <si>
    <t>Is alleen van toepassing op een beleggingsonderneming   - Zie veld 1C7 (niet 1C8)</t>
  </si>
  <si>
    <t>Uporablja se le za investicijsko podjetje – glej polje 1C7 (ne 1C8)</t>
  </si>
  <si>
    <t>Vzťahuje sa len na investičnú spoločnosť - pozri pole 1C7 (nie 1C8)</t>
  </si>
  <si>
    <t>F15</t>
  </si>
  <si>
    <t>Kohaldatakse ainult tugilaenudega tegeleva krediidiasutuse korral – vt väli 1C9</t>
  </si>
  <si>
    <t>Ισχύει μόνο για ιδρύματα που χορηγούν προνομιακά δάνεια - Βλέπε πεδίο 1C9</t>
  </si>
  <si>
    <t>Only applies to an institution operating promotional loans - See 1C9 field</t>
  </si>
  <si>
    <t>Solo aplicable a una entidad que conceda préstamos promocionales - Véase el campo 1C9</t>
  </si>
  <si>
    <t>Koskee ainoastaan edistämislainaoperaatioita suorittavia laitoksia - ks. kenttä 1C9</t>
  </si>
  <si>
    <t>Applicable uniquement aux établissements gérants des prêts de développement - voir champ 1C9</t>
  </si>
  <si>
    <t>Si applica solo a un ente che gestisce prestiti agevolati - Cfr. il campo 1C9</t>
  </si>
  <si>
    <t>Taikoma tik skatinamąjį finansavimą teikiančiai įstaigai, žr. 1C9 laukelį.</t>
  </si>
  <si>
    <t>Piemērojama tikai iestādei, kas nodarbojas ar attīstību veicinošiem aizdevumiem – skatīt lauku 1C9</t>
  </si>
  <si>
    <t>Is alleen van toepassing op een instelling die stimuleringsleningen verstrekt   - Zie veld 1C9</t>
  </si>
  <si>
    <t>Uporablja se le za institucijo, ki posluje s spodbujevalnimi krediti – glej polje 1C9</t>
  </si>
  <si>
    <t>Vzťahuje sa len na inštitúciu poskytujúcu podporné úvery - pozri pole 1C9</t>
  </si>
  <si>
    <t>F16</t>
  </si>
  <si>
    <t>Bezieht sich nur auf zugelassene Mitglieder von institutsbezogenen Sicherungssystemen (IPS) - Siehe Felder 1C3 und 1C4</t>
  </si>
  <si>
    <t>Kohaldatakse ainult volitatud krediidiasutuste ja investeerimisühingute kaitseskeemi liikme korral – vt väljad 1C3 ja 1C4</t>
  </si>
  <si>
    <t>Ισχύει μόνο για εξουσιοδοτημένα μέλη ΘΣΠ - Βλέπε πεδία 1C3 και 1C4</t>
  </si>
  <si>
    <t>Solo aplicable a un miembro autorizado del SIP - Véanse los campos 1C3 y 1C4</t>
  </si>
  <si>
    <t>Koskee ainoastaan luvan saaneita laitoksen suojajärjestelmän jäseniä    - ks. kentät 1C3 ja 1C4</t>
  </si>
  <si>
    <t>Applicable uniquement à un membre appartenant à un SPI - voir champs 1C3 et 1C4</t>
  </si>
  <si>
    <t>Si applica solo a un membro IPS autorizzato - Cfr. i campi 1C3 e 1C4</t>
  </si>
  <si>
    <t>Taikoma tik veiklos leidimą turinčiam IUS nariui, žr. 1C3 ir 1C4 laukelius.</t>
  </si>
  <si>
    <t>Piemērojama tikai pilntiesīgai IAS dalībniecei – skatīt lauku 1C3 un 1C4</t>
  </si>
  <si>
    <t>Is alleen van toepassing op een gemachtigd lid van een IPS - Zie de velden 1C3 en 1C4</t>
  </si>
  <si>
    <t>Uporablja se le za pooblaščeno članico institucionalne sheme za zaščito vlog – glej polji 1C3 in 1C4</t>
  </si>
  <si>
    <t>Vzťahuje sa len na oprávneného člena IPS - pozri polia 1C3 a 1C4</t>
  </si>
  <si>
    <t>F17</t>
  </si>
  <si>
    <t>Bezieht sich nur auf ein Unternehmen, das Teil einer Gruppe ist</t>
  </si>
  <si>
    <t>Kohaldatakse üksnes kontserni kuuluva ettevõtja korral</t>
  </si>
  <si>
    <t>Ισχύει μόνο για οντότητες που ανήκουν σε ομίλους</t>
  </si>
  <si>
    <t>Only applies to an entity that is part of a group</t>
  </si>
  <si>
    <t>Solo aplicable a una entidad que forme parte de un grupo</t>
  </si>
  <si>
    <t>Koskee ainoastaan konserniin kuuluvaa laitosta</t>
  </si>
  <si>
    <t>Applicable uniquement à un établissement faisant partie d’un groupe</t>
  </si>
  <si>
    <t>Si applica solo a un’entità appartenente a un gruppo</t>
  </si>
  <si>
    <t>Taikoma tik grupei priklausančiam subjektui.</t>
  </si>
  <si>
    <t>Piemērojama tikai sabiedrībai, kas ir grupas daļa</t>
  </si>
  <si>
    <t>Is alleen van toepassing op een entiteit die deel uitmaakt van een groep</t>
  </si>
  <si>
    <t>Uporablja se le za subjekt, ki je del skupine</t>
  </si>
  <si>
    <t>Vzťahuje sa len na subjekty, ktoré sú súčasťou skupiny</t>
  </si>
  <si>
    <t>F18</t>
  </si>
  <si>
    <t>Gilt nur für bestimmte Unternehmen - Siehe Felder 1C8 und 1C10</t>
  </si>
  <si>
    <t>Kohaldatakse ainult teatud üksustele – vt väljad 1C8 ja 1C10</t>
  </si>
  <si>
    <t>Ισχύει μόνο για ορισμένες οντότητες  - Βλέπε πεδία 1C8 και 1C10</t>
  </si>
  <si>
    <t>Únicamente se aplica a ciertas entidades - véanse los campos 1C8 y 1C10</t>
  </si>
  <si>
    <t>Soveltuu vain joihinkin laitoksiin - ks. kentät 1C8 ja 1C10</t>
  </si>
  <si>
    <t>Ne s’applique qu’à certains établissements - voir champs 1C8 et 1C10</t>
  </si>
  <si>
    <t>Si applica solo ad alcune entità - Cfr. i campi 1C8 e 1C10</t>
  </si>
  <si>
    <t>Taikoma tik tam tikriems subjektams, žr. 1C8 ir 1C10 laukelius</t>
  </si>
  <si>
    <t>Piemēro tikai dažām struktūrām — sk. 1C8 un 1C10 lauku</t>
  </si>
  <si>
    <t>Alleen van toepassing op sommige entiteiten - zie de velden 1C8 en 1C10</t>
  </si>
  <si>
    <t>Uporablja se le za nekatere subjekte – glej polji 1C8 in 1C10</t>
  </si>
  <si>
    <t>Vzťahuje sa na niektoré subjekty – pozri polia 1C8 a1C10</t>
  </si>
  <si>
    <t>Abschnitt A. Abzugsfähiger Betrag von relevanten Verbindlichkeiten im Zusammenhang mit Clearing-Tätigkeiten (CCP)</t>
  </si>
  <si>
    <t xml:space="preserve">A. Kliirimistegevusega seotud kvalifitseeruvate kohustuste mahaarvatav summa </t>
  </si>
  <si>
    <t xml:space="preserve">Τμήμα Α. Ποσό αφαίρεσης επιλέξιμων στοιχείων παθητικού που σχετίζονται με δραστηριότητες εκκαθάρισης </t>
  </si>
  <si>
    <t xml:space="preserve">Sección A. Importe deducible de los pasivos admisibles conexos a actividades de compensación </t>
  </si>
  <si>
    <t xml:space="preserve">Kohta A. Määritystoimintojen osalta hyväksyttävien velkojen vähennyskelpoinen määrä </t>
  </si>
  <si>
    <t xml:space="preserve">Section A. Montant déductible des passifs éligibles se rapportant aux activités de compensation </t>
  </si>
  <si>
    <t xml:space="preserve">Sezione A. Importo deducibile delle passività ammissibili legate alle attività di compensazione </t>
  </si>
  <si>
    <t xml:space="preserve">A skirsnis. Atskaitytina reikalavimus atitinkančių įsipareigojimų, susijusių su tarpuskaitos veikla, suma </t>
  </si>
  <si>
    <t xml:space="preserve">A iedaļa. Summa, kas atskaitāma no ar tīrvērtes darbībām saistītajām kvalificētajām saistībām </t>
  </si>
  <si>
    <t xml:space="preserve">Deel A. Aftrekbaar bedrag van in aanmerking komende passiva die verband houden met clearingactiviteiten </t>
  </si>
  <si>
    <t xml:space="preserve">Razdelek A. Odbitni znesek kvalificiranih obveznosti, povezanih s klirinškimi dejavnostmi </t>
  </si>
  <si>
    <t xml:space="preserve">Časť A. Odpočítateľná suma kvalifikovaných záväzkov súvisiacich so klíringovými činnosťami </t>
  </si>
  <si>
    <t>G21</t>
  </si>
  <si>
    <t>Dieser Abschnitt bezieht sich nur auf eine zentrale Gegenpartei (CCP) gemäß der Definition in Feld 1C5 im Reiter „1. Allgemeine Angaben“.</t>
  </si>
  <si>
    <t>Käesolevat osa kohaldatakse ainult keskse vastaspoole korral, mis on määratletud vahelehe „1. Üldteave“ väljal 1C5.</t>
  </si>
  <si>
    <t>Το τμήμα αυτό ισχύει μόνο για κεντρικούς αντισυμβαλλόμενους (CCP) όπως ορίζονται στο πεδίο «1C5» της καρτέλας «1. Γενικές πληροφορίες».</t>
  </si>
  <si>
    <t>This section only applies to a central counterparty (CCP) as defined in the field '1C5' in the tab '1. General information'.</t>
  </si>
  <si>
    <t>Esta sección solo es aplicable a una entidad de contrapartida central (ECC), conforme a la definición del campo «1C5», de la pestaña «1. Información general».</t>
  </si>
  <si>
    <t>Tämä kohta koskee ainoastaan keskusvastapuolta, siten kuin se määritellään kentässä 1C5 välilehdellä ”1. Yleistiedot”.</t>
  </si>
  <si>
    <t>Questa sezione si applica solo a una controparte centrale (CCP), secondo la definizione contenuta nel campo “1C5” nella scheda “1. Informazioni generali”.</t>
  </si>
  <si>
    <t>Šis skirsnis taikomas tik pagrindinei sandorio šaliai (PSŠ), kaip apibrėžta kortelės „1. Bendra informacija“ 1C5 laukelyje.</t>
  </si>
  <si>
    <t>Šī nodaļa ir piemērojama tikai centrālajam darījumu partnerim (CDP), kā definēts laukā '1C5' cilnē '1. Vispārīga informācija'.</t>
  </si>
  <si>
    <t>Dit deel is alleen van toepassing op een centrale tegenpartij (CTP) als gedefinieerd in veld ‘1C5’ in tab '1. Algemene informatie’.</t>
  </si>
  <si>
    <t>Ta razdelek se uporablja le za centralno nasprotno stranko (CNS), kot je opredeljena v polju „1C5“ v zavihku „1. Splošne informacije“.</t>
  </si>
  <si>
    <t>Táto časť sa vzťahuje len na centrálne protistrany (CCP), ako je to definované v poli "1C5" v tabuľke "1. Všeobecné informácie".</t>
  </si>
  <si>
    <t>B25</t>
  </si>
  <si>
    <t>A.i) Krediidiasutuse või investeerimisühingu hoitavate tuletisinstrumentidest tulenevate kliirimistegevusega seotud kvalifitseeruvate kohustuste korrigeerimine</t>
  </si>
  <si>
    <t>Υποτμήμα Α.i) Προσαρμογή επιλέξιμων στοιχείων παθητικού που σχετίζονται με δραστηριότητες εκκαθάρισης και προκύπτουν από παράγωγα που κατέχει το ίδρυμα</t>
  </si>
  <si>
    <t>Sub-section A.i) Adjustment of qualifying liabilities related to clearing activities arising from derivatives held by the institution</t>
  </si>
  <si>
    <t>Subsección A.i) Ajuste de los pasivos admisibles conexos a actividades de compensación procedentes de derivados en poder de la entidad</t>
  </si>
  <si>
    <t>Alakohta A.i) Korjaus määritystoimintojen osalta hyväksyttäviin velkoihin, jotka syntyvät laitoksen hallussa olevista johdannaisista</t>
  </si>
  <si>
    <t>Sous-section A.i) Ajustement des passifs éligibles se rapportant aux activités de compensation découlant d’instruments dérivés détenus par l’établissement</t>
  </si>
  <si>
    <t>Sottosezione A.i) Correzione delle passività ammissibili legate alle attività di compensazione risultanti da derivati detenuti dall’ente</t>
  </si>
  <si>
    <t>A.i poskirsnis. Reikalavimus atitinkančių įsipareigojimų, susijusių su tarpuskaitos veikla ir atsirandančių dėl įstaigos turimų išvestinių finansinių priemonių, korekcija</t>
  </si>
  <si>
    <t>A.i) apakšiedaļa. Ar tīrvērtes darbībām saistīto kvalificēto saistību, kas izriet no iestādes turējumā esošajiem atvasinātajiem instrumentiem, korekcija</t>
  </si>
  <si>
    <t>Paragraaf A.i) Aanpassing van in aanmerking komende passiva die verband houden met clearingactiviteiten die voortvloeien uit derivaten die de instelling aanhoudt</t>
  </si>
  <si>
    <t>Podrazdelek A.i) Prilagoditev kvalificiranih obveznosti institucije, povezanih s klirinškimi dejavnostmi, ki izhajajo iz izvedenih finančnih instrumentov</t>
  </si>
  <si>
    <t>Podčasť A.i) Úprava kvalifikovaných záväzkov súvisiacich s klíringovými činnosťami vyplývajúcich z derivátov držaných inštitúciou</t>
  </si>
  <si>
    <t>Et kohustuste kogusummasse kuuluvaid tuletisinstrumente korrigeeritakse vahelehe 2 C osas, tuleb korrigeerida ka mahaarvamiseks kvalifitseeruvatesse elementidesse kuuluvaid tuletisinstrumente.</t>
  </si>
  <si>
    <t>Δεδομένου ότι τα παράγωγα του συνολικού παθητικού προσαρμόζονται στο τμήμα Γ της καρτέλας 2, τα παράγωγα των επιλέξιμων στοιχείων προς αφαίρεση πρέπει επίσης να προσαρμοστούν.</t>
  </si>
  <si>
    <t>Since derivatives in total liabilities are adjusted in the Section C of the tab 2, derivatives in items qualifying for deduction must be adjusted too.</t>
  </si>
  <si>
    <t>Dado que los derivados del pasivo total se ajustan en la sección C de la pestaña 2, los derivados de los elementos admisibles para deducción deben ajustarse también.</t>
  </si>
  <si>
    <t>Koska velkojen kokonaismäärään sisältyvät johdannaiset korjataan välilehden 2 kohdassa C, myös vähennyskelpoisiin eriin sisältyvien johdannaisten osalta on tehtävä korjaus.</t>
  </si>
  <si>
    <t>Dès lors que les instruments dérivés dans le total du passif sont ajustés à la section C de l’onglet 2, les instruments dérivés dans les éléments éligibles pour déduction doivent également être ajustés.</t>
  </si>
  <si>
    <t>Dal momento che i derivati nelle passività totali sono corretti nella sezione C della scheda 2, è necessario correggere anche i derivati nelle voci ammissibili alla deduzione.</t>
  </si>
  <si>
    <t>Kadangi į visų įsipareigojimų sumą įtrauktos išvestinės finansinės priemonės 2-os kortelės C skirsnyje yra koreguojamos, į elementus, kuriuos galima atskaityti, įtrauktos išvestinės finansinės priemonės taip pat turi būti 
pakoreguotos.</t>
  </si>
  <si>
    <t>Tā kā atvasinātie instrumenti saistību kopsummā tiek koriģēti 2. cilnes C iedaļā, tad jākoriģē ir arī atvilkumiem kvalificētie atvasinātie instrumenti.</t>
  </si>
  <si>
    <t>Aangezien in deel C van tab 2 derivaten in totale passiva worden aangepast, moeten derivaten in posten die in aanmerking komen voor aftrek, ook worden aangepast.</t>
  </si>
  <si>
    <t>Ker so izvedeni finančni instrumenti v skupnih obveznostih prilagojeni v razdelku C zavihka 2, je treba prilagoditi tudi izvedene finančne instrumente v postavkah, ki izpolnjujejo pogoje za odbitek.</t>
  </si>
  <si>
    <t>Vzhľadom na to, že deriváty v celkových záväzkoch sú upravené v časti C tabuľky 2, musia sa upraviť aj deriváty v položkách, ktoré majú nárok na odpočet.</t>
  </si>
  <si>
    <t>A.ii) Krediidiasutuse või investeerimisühingu hoitavad kliirimistegevusega seotud kvalifitseeruvad kohustused kokku</t>
  </si>
  <si>
    <t>Υποτμήμα Α.ii) Σύνολο επιλέξιμων στοιχείων παθητικού που σχετίζονται με δραστηριότητες εκκαθάρισης που κατέχει το ίδρυμα</t>
  </si>
  <si>
    <t>Sub-section A.ii) Total qualifying liabilities related to clearing activities held by the institution</t>
  </si>
  <si>
    <t>Subsección A.ii) Pasivos totales admisibles conexos a actividades de compensación realizadas por la entidad</t>
  </si>
  <si>
    <t>Alakohta A.ii) Laitoksen hallussa olevat määritystoimintojen osalta hyväksyttävät velat yhteensä</t>
  </si>
  <si>
    <t>Sottosezione A.ii) Totale passività ammissibili legate alle attività di compensazione risultanti da derivati detenuti dall’ente</t>
  </si>
  <si>
    <t>A.ii poskirsnis. Visi įstaigos turimi reikalavimus atitinkantys įsipareigojimai, susiję su tarpuskaitos veikla</t>
  </si>
  <si>
    <t>A.ii) apakšiedaļa. Kopējās kvalificētās saistības, kas saistītas ar iestādes turējumā esošām tīrvērtes darbībām</t>
  </si>
  <si>
    <t>Paragraaf A.ii) Totale in aanmerking komende passiva van de instelling die verband houden met clearingactiviteiten</t>
  </si>
  <si>
    <t>Podrazdelek A.ii) Skupne kvalificirane obveznosti institucije, povezane s klirinškimi dejavnostmi</t>
  </si>
  <si>
    <t>Podčasť A.ii) Celkové kvalifikované záväzky súvisiace s klíringovými činnosťami, ktoré má inštitúcia k dispozícii</t>
  </si>
  <si>
    <t>B38</t>
  </si>
  <si>
    <t>Eespool arvutatud tuletisinstrumentidest tulenevate kliirimistegevusega seotud kvalifitseeruvate kohustuste korrigeeritud väärtus tuleb liita tuletisinstrumentidest mittetulenevate kliirimistegevusega seotud kvalifitseeruvate kohustuste raamatupidamisväärtusele.</t>
  </si>
  <si>
    <t>Η προσαρμοσμένη αξία επιλέξιμων στοιχείων παθητικού που σχετίζονται με δραστηριότητες εκκαθάρισης και προκύπτουν από παράγωγα, όπως υπολογίστηκε ανωτέρω, πρέπει να προστεθεί στη λογιστική αξία των επιλέξιμων στοιχείων παθητικού που σχετίζονται με δραστηριότητες εκκαθάρισης και δεν προκύπτουν από παράγωγα.</t>
  </si>
  <si>
    <t>The adjusted value of qualifying liabilities related to clearing activities arising from derivatives calculated above must be added to the accounting value of qualifying liabilities related to clearing activities not arising from derivatives.</t>
  </si>
  <si>
    <t>El valor ajustado de los pasivos admisibles conexos a actividades de compensación procedentes de los derivados calculados anteriormente debe añadirse al valor contable de los pasivos admisibles conexos a actividades de compensación no procedentes de derivados.</t>
  </si>
  <si>
    <t>Edellä laskettu johdannaisista määritystoimintojen osalta syntyvien hyväksyttävien velkojen korjattu arvo on lisättävä muista kuin johdannaisista määritystoimintojen osalta syntyvien hyväksyttävien velkojen kirjanpitoarvoon.</t>
  </si>
  <si>
    <t>La valeur ajustée des passifs éligibles se rapportant aux activités de compensation découlant d’instruments dérivés calculée ci-dessus doit être ajoutée à la valeur comptable des passifs éligibles se rapportant aux activités de compensation ne découlant pas d’instruments dérivés.</t>
  </si>
  <si>
    <t>Il valore corretto delle passività ammissibili legate alle attività di compensazione risultanti da derivati calcolato sopra deve essere sommato al valore contabile delle passività ammissibili legate alle attività di compensazione non risultanti da derivati.</t>
  </si>
  <si>
    <t>Pirmiau apskaičiuota pakoreguota reikalavimus atitinkančių įsipareigojimų, susijusių su tarpuskaitos veikla ir atsirandančių dėl išvestinių finansinių priemonių, vertė turi būti pridėta prie reikalavimus atitinkančių įsipareigojimų, susijusių su tarpuskaitos veikla ir atsirandančių ne dėl išvestinių finansinių priemonių, balansinės vertės.</t>
  </si>
  <si>
    <t>Iepriekš aprēķinātā ar tīrvērtes darbībām saistīto kvalificēto saistību, kas izriet no atvasinātajiem instrumentiem, koriģētā vērtība ir jāpieskaita pie ar tīrvērtes darbībām saistīto kvalificēto saistību, kas neizriet no atvasinātajiem instrumentiem, uzskaites vērtības.</t>
  </si>
  <si>
    <t>De hierboven berekende aangepaste waarde van in aanmerking komende passiva die verband houden met clearingactiviteiten die voortvloeien uit derivaten, moet worden opgeteld bij de boekwaarde van in aanmerking komende passiva die verband houden met clearingactiviteiten die niet voortvloeien uit derivaten.</t>
  </si>
  <si>
    <t>Prilagojeno vrednost kvalificiranih obveznosti, povezanih s klirinškimi dejavnostmi, ki izhajajo iz izvedenih finančnih instrumentov, izračunano zgoraj, je treba dodati knjigovodski vrednosti kvalificiranih obveznosti, povezanih s klirinškimi dejavnostmi, ki ne izhajajo iz izvedenih finančnih instrumentov.</t>
  </si>
  <si>
    <t>Upravená hodnota kvalifikovaných záväzkov súvisiacich s klíringovými činnosťami z derivátov vypočítaná vyššie sa musí pripočítať k účtovnej hodnote kvalifikovaných záväzkov súvisiacich s klíringovými činnosťami, ktoré nevyplývajú z derivátov.</t>
  </si>
  <si>
    <t>B46</t>
  </si>
  <si>
    <t>Abschnitt B. Abzugsfähiger Betrag von relevanten Verbindlichkeiten im Zusammenhang mit den Tätigkeiten eines Zentralverwahrers (CSD)</t>
  </si>
  <si>
    <t xml:space="preserve">B. Väärtpaberite keskdepositooriumi tegevusega seotud kvalifitseeruvate kohustuste mahaarvatav summa </t>
  </si>
  <si>
    <t xml:space="preserve">Β. Ποσό αφαίρεσης επιλέξιμων στοιχείων παθητικού που σχετίζονται με δραστηριότητες κεντρικού αποθετηρίου τίτλων (ΚΑΤ) </t>
  </si>
  <si>
    <t xml:space="preserve">Sección B. Importe deducible de los pasivos admisibles conexos a las actividades de un depositario central de valores (DCV) </t>
  </si>
  <si>
    <t xml:space="preserve">Kohta B. Arvopaperikeskuksen toimintojen osalta hyväksyttävien velkojen vähennyskelpoinen määrä </t>
  </si>
  <si>
    <t xml:space="preserve">Section B. Montant déductible des passifs éligibles se rapportant aux activités d’un dépositaire central de titres (DCT) </t>
  </si>
  <si>
    <t xml:space="preserve">Sezione B. Importo deducibile delle passività ammissibili legate alle attività di un depositario centrale di titoli (CSD) </t>
  </si>
  <si>
    <t xml:space="preserve">B skirsnis. Atskaitytina reikalavimus atitinkančių įsipareigojimų, susijusių su centrinio vertybinių popierių depozitoriumo (CPVD) veikla, suma </t>
  </si>
  <si>
    <t xml:space="preserve">B iedaļa. Summa, kas atskaitāma no kvalificētajām saistībām, kuras saistītas ar centrālā vērtspapīru depozitārija (CVD) darbībām </t>
  </si>
  <si>
    <t xml:space="preserve">Deel B. Aftrekbaar bedrag van in aanmerking komende passiva die verband houden met de activiteiten van een centrale effectenbewaarinstelling (CSD) </t>
  </si>
  <si>
    <t xml:space="preserve">B. Odbitni znesek kvalificiranih obveznosti, povezanih z dejavnostmi centralne depotne družbe (CDD) </t>
  </si>
  <si>
    <t xml:space="preserve">časť B. Odpočítateľná suma kvalifikovaných záväzkov súvisiacich s činnosťami centrálneho depozitára cenných papierov (CSD) </t>
  </si>
  <si>
    <t>G47</t>
  </si>
  <si>
    <t>B49</t>
  </si>
  <si>
    <t>Dieser Abschnitt bezieht sich ausschließlich auf einen Zentralverwahrer (CSD) gemäß der Definition in Feld 1C6 in Reiter „1. Allgemeine Angaben“.</t>
  </si>
  <si>
    <t>Käesolevat osa kohaldatakse ainult väärtpaberite keskdepositooriumi korral, mis on määratletud vahelehe „1. Üldteave“ väljal 1C6.</t>
  </si>
  <si>
    <t>Το τμήμα αυτό ισχύει μόνο για κεντρικά αποθετήρια τίτλων (ΚΑΤ) όπως ορίζονται στο πεδίο «1C6» της καρτέλας «1. Γενικές πληροφορίες».</t>
  </si>
  <si>
    <t>This section only applies to a Central securities depository (CSD) as defined in the field '1C6' in the tab '1. General information'.</t>
  </si>
  <si>
    <t>Esta sección solo es aplicable a un depositario central de valores (DCV), conforme a la definición del campo «1C6», de la pestaña «1. Información general».</t>
  </si>
  <si>
    <t>Tämä kohta koskee ainoastaan arvopaperikeskusta, siten kun se määritellään kentässä 1C6 välilehdellä ”1. Yleistiedot”.</t>
  </si>
  <si>
    <t>Cette section ne s’applique qu’aux dépositaires centraux de titres (DCT), tels que définis au champ «1C6» de l’onglet «1. Informations générales».</t>
  </si>
  <si>
    <t>Questa sezione si applica solo a un depositario centrale di titoli (CSD) secondo la definizione contenuta nel campo “1C6” nella scheda “1. Informazioni generali”.</t>
  </si>
  <si>
    <t>Šis skirsnis taikomas tik centriniam vertybinių popierių depozitoriumui (CVPD), kaip apibrėžta kortelės „1. Bendra informacija“ 1C6 laukelyje.</t>
  </si>
  <si>
    <t>Šī nodaļa ir piemērojama tikai centrālajam vērtspapīru depozitārijam (CVD), kā definēts laukā '1C6' cilnē '1. Vispārīga informācija'.</t>
  </si>
  <si>
    <t>Dit deel is alleen van toepassing op een centrale effectenbewaarinstelling (CSD) als gedefinieerd in veld ‘1C6’ in tab '1. Algemene informatie’.</t>
  </si>
  <si>
    <t>Ta razdelek se uporablja le za centralno depotno družbo (CDD), kot je opredeljena v polju „1C6“ v zavihku „1. Splošne informacije“.</t>
  </si>
  <si>
    <t>B51</t>
  </si>
  <si>
    <t>B.i) Krediidiasutuse või investeerimisühingu hoitavate tuletisinstrumentidest tulenevate väärtpaberite keskdepositooriumi tegevusega seotud kvalifitseeruvate kohustuste korrigeerimine</t>
  </si>
  <si>
    <t>Υποτμήμα Β.i) Προσαρμογή επιλέξιμων στοιχείων παθητικού που σχετίζονται με δραστηριότητες κεντρικού αποθετηρίου τίτλων (ΚΑΤ) και προκύπτουν από παράγωγα που κατέχει το ίδρυμα</t>
  </si>
  <si>
    <t>Sub-section B.i) Adjustment of qualifying liabilities related to the activities of a central securities depository (CSD) arising from derivatives held by the institution</t>
  </si>
  <si>
    <t>Subsección B.i) Ajuste de los pasivos admisibles conexos a las actividades de un depositario central de valores (DCV) procedentes de derivados en poder de la entidad</t>
  </si>
  <si>
    <t>Alakohta B.i) Korjaus arvopaperikeskuksen toimintojen osalta hyväkysyttäviin velkoihin, jotka syntyvät laitoksen hallussa olevista johdannaisista</t>
  </si>
  <si>
    <t>Sous-section B.i) Ajustement des passifs éligibles se rapportant aux activités d’un dépositaire central de titres (DCT) découlant d’instruments dérivés détenus par l’établissement</t>
  </si>
  <si>
    <t>Sottosezione B.i) Correzione delle passività ammissibili legate alle attività di un depositario centrale di titoli (CSD) risultanti da derivati detenuti dall’ente</t>
  </si>
  <si>
    <t>B.i poskirsnis. Reikalavimus atitinkančių įsipareigojimų, susijusių su centrinio vertybinių popierių depozitoriumo (CVPD) veikla ir atsirandančių dėl įstaigos turimų išvestinių finansinių priemonių, korekcija</t>
  </si>
  <si>
    <t>B.i) apakšiedaļa. Kvalificēto saistību, kas saistītas ar centrālā vērtspapīru depozitārija (CVD) darbībām un kas izriet no iestādes turējumā esošajiem atvasinātajiem instrumentiem, korekcija</t>
  </si>
  <si>
    <t>Paragraaf B.i) Aanpassing van in aanmerking komende passiva die verband houden met de activiteiten van een centrale effectenbewaarinstelling (CSD), die voortvloeien uit derivaten die de instelling aanhoudt</t>
  </si>
  <si>
    <t>Podrazdelek B.i) Prilagoditev kvalificiranih obveznosti institucije, povezanih z dejavnostmi centralne depotne družbe (CDD), ki izhajajo iz izvedenih finančnih instrumentov</t>
  </si>
  <si>
    <t>Podčasť B.i) Úprava kvalifikovaných záväzkov súvisiacich s činnosťami centrálneho depozitára cenných papierov (CSD) vyplývajúcich z derivátov držaných inštitúciou</t>
  </si>
  <si>
    <t>B53</t>
  </si>
  <si>
    <t>Kadangi į visų įsipareigojimų sumą įtrauktos išvestinės finansinės priemonės 2-os kortelės C skirsnyje yra koreguojamos, į elementus, kuriuos galima atskaityti, įtrauktos išvestinės finansinės priemonės taip pat turi 
būti pakoreguotos.</t>
  </si>
  <si>
    <t>Tā kā atvasinātie instrumenti saistību kopsummā tiek koriģēti 2. cilnes C iedaļā, tad jākoriģē ir arī atvilkumiem kvalificētie atvasinātie instrumenti.</t>
  </si>
  <si>
    <t>B62</t>
  </si>
  <si>
    <t>B.ii) Krediidiasutuse või investeerimisühingu hoitavad väärtpaberite keskdepositooriumi tegevusega seotud kvalifitseeruvad kohustused kokku</t>
  </si>
  <si>
    <t>Υποτμήμα Β.ii) Σύνολο επιλέξιμων στοιχείων παθητικού που σχετίζονται με δραστηριότητες ΚΑΤ που κατέχει το ίδρυμα</t>
  </si>
  <si>
    <t>Sub-section B.ii) Total qualifying liabilities related to the activities of a CSD held by the institution</t>
  </si>
  <si>
    <t>Subsección B.ii) Pasivos totales admisibles conexos a las actividades de un DCV en poder de la entidad</t>
  </si>
  <si>
    <t>Alakohta B.ii) Laitoksen hallussa olevat arvopaperikeskuksen toimintojen osalta hyväksyttävät velat yhteensä</t>
  </si>
  <si>
    <t>Sottosezione B.ii) Totale passività ammissibili legate alle attività di un CSD detenute dall’ente</t>
  </si>
  <si>
    <t>B.ii poskirsnis. Visi reikalavimus atitinkantys įstaigos turimi įsipareigojimai, susiję su CVPD veikla</t>
  </si>
  <si>
    <t>B.ii) apakšiedaļa. Kopējās kvalificētās saistības, kas saistītas ar iestādes turējumā esošajām CVD darbībām</t>
  </si>
  <si>
    <t>Paragraaf B.ii) Totale in aanmerking komende passiva die verband houden met de activiteiten van een CSD die de instelling aanhoudt</t>
  </si>
  <si>
    <t>Podrazdelek B.ii) Skupne kvalificirane obveznosti institucije, povezane z dejavnostmi CDD</t>
  </si>
  <si>
    <t>Podčasť B.ii) Celkové kvalifikované záväzky súvisiace s činnosťami CSD, ktoré má inštitúcia k dispozícii</t>
  </si>
  <si>
    <t>B64</t>
  </si>
  <si>
    <t>Eespool arvutatud tuletisinstrumentidest tulenevate väärtpaberite keskdepositooriumi tegevusega seotud kvalifitseeruvate kohustuste korrigeeritud väärtus tuleb liita tuletisinstrumentidest mittetulenevate väärtpaberite keskdepositooriumi tegevusega seotud kvalifitseeruvate kohustuste raamatupidamisväärtusele.</t>
  </si>
  <si>
    <t>Η προσαρμοσμένη αξία επιλέξιμων στοιχείων παθητικού που σχετίζονται με δραστηριότητες ΚΑΤ και προκύπτουν από παράγωγα, όπως υπολογίστηκε ανωτέρω, πρέπει να προστεθεί στη λογιστική αξία των επιλέξιμων στοιχείων παθητικού που σχετίζονται με δραστηριότητες ΚΑΤ και δεν προκύπτουν από παράγωγα.</t>
  </si>
  <si>
    <t>The adjusted value of qualifying liabilities related to the activities of a CSD arising from derivatives calculated above must be added to the accounting value of qualifying liabilities related to the activities of a CSD not arising from derivatives.</t>
  </si>
  <si>
    <t>El valor ajustado de los pasivos admisibles conexos a las actividades de un DCV procedentes de los derivados calculados anteriormente debe añadirse al valor contable de los pasivos admisibles conexos a las actividades de un DCV no procedentes de derivados.</t>
  </si>
  <si>
    <t>Edellä laskettu johdannaisista arvopaperikeskuksen toimintojen osalta syntyvien hyväksyttävien velkojen korjattu arvo on lisättävä muista kuin johdannaisista arvopaperikeskuksen toimintojen osalta syntyvien hyväksyttävien velkojen kirjanpitoarvoon.</t>
  </si>
  <si>
    <t>La valeur ajustée des passifs éligibles se rapportant aux activités d’un DCT découlant d’instruments dérivés calculée ci-dessus doit être ajoutée à la valeur comptable des passifs éligibles se rapportant aux activités d’un DCT ne découlant pas des instruments dérivés.</t>
  </si>
  <si>
    <t>Il valore corretto delle passività ammissibili legate alle attività di un CSD risultanti da derivati calcolato sopra deve essere sommato al valore contabile delle passività ammissibili legate alle attività di un CSD non risultanti da derivati.</t>
  </si>
  <si>
    <t>Pirmiau apskaičiuota pakoreguota reikalavimus atitinkančių įsipareigojimų, susijusių su CVPD veikla ir atsirandančių dėl išvestinių finansinių priemonių, vertė turi būti pridėta prie reikalavimus atitinkančių įsipareigojimų, susijusių su CVPD veikla ir atsirandančių ne dėl išvestinių finansinių priemonių, balansinės vertės.</t>
  </si>
  <si>
    <t>Iepriekš aprēķinātā ar CVD darbībām saistīto kvalificēto saistību, kas izriet no atvasinātajiem instrumentiem, koriģētā vērtība ir jāpieskaita pie ar CVD darbībām saistīto kvalificēto saistību, kas neizriet no atvasinātajiem instrumentiem, uzskaites vērtībai.</t>
  </si>
  <si>
    <t>De hierboven berekende aangepaste waarde van in aanmerking komende passiva die verband houden met de activiteiten van een CSD die voortvloeien uit derivaten, moet worden opgeteld bij de boekwaarde van in aanmerking komende passiva die verband houden met de activiteiten van een CSD die niet voortvloeien uit derivaten.</t>
  </si>
  <si>
    <t>Prilagojeno vrednost kvalificiranih obveznosti, povezanih z dejavnostmi CDD, ki izhajajo iz izvedenih finančnih instrumentov, izračunano zgoraj, je treba dodati knjigovodski vrednosti kvalificiranih obveznosti, povezanih z dejavnostmi CDD, ki ne izhajajo iz izvedenih finančnih instrumentov.</t>
  </si>
  <si>
    <t>Upravená hodnota kvalifikovaných záväzkov súvisiacich s činnosťami CSD vyplývajúcich z derivátov vypočítaná vyššie sa musí pripočítať k účtovnej hodnote kvalifikovaných záväzkov súvisiacich s činnosťami CSD, ktoré nevyplývajú z derivátov.</t>
  </si>
  <si>
    <t>B72</t>
  </si>
  <si>
    <t>Abschnitt C. Abzugsfähiger Betrag von relevanten Verbindlichkeiten aus der Verwaltung von Kundenvermögen oder Kundengeldern</t>
  </si>
  <si>
    <t>C. Kliendi varade või raha hoidmisest tulenevate kvalifitseeruvate kohustuste mahaarvatav summa</t>
  </si>
  <si>
    <t>Τμήμα Γ. Ποσό αφαίρεσης επιλέξιμων στοιχείων παθητικού που προκύπτουν από την κατοχή  περιουσιακών στοιχείων πελατών ή ρευστών των πελατών</t>
  </si>
  <si>
    <t>Sección C. Importe deducible de los pasivos admisibles que se deriven de la tenencia de activos o dinero de clientes</t>
  </si>
  <si>
    <t>Kohta C. Asiakkaiden varojen tai omaisuuden hallussapidon johdosta syntyvien hyväksyttävien velkojen vähennyskelpoinen määrä</t>
  </si>
  <si>
    <t>Section C. Montant déductible des passifs éligibles découlant du fait que l’établissement détient des actifs de clients ou des fonds de clients</t>
  </si>
  <si>
    <t>Sezione C. Importo deducibile delle passività ammissibili scaturite dalla detenzione delle attività o liquidità della clientela</t>
  </si>
  <si>
    <t>C skirsnis. Atskaitytina reikalavimus atitinkančių įsipareigojimų, atsirandančių dėl turimo klientų turto arba klientų lėšų, suma</t>
  </si>
  <si>
    <t>C nodaļa. Summa, kas atskaitāma no kvalificētajām saistībām, kas rodas no turējumā esošajiem klienta aktīviem vai klienta naudas</t>
  </si>
  <si>
    <t>Deel C. Aftrekbaar bedrag van in aanmerking komende passiva die voortvloeien uit het houden van tegoeden of geld van cliënten</t>
  </si>
  <si>
    <t>Razdelek C. Odbitni znesek kvalificiranih obveznosti, nastalih na podlagi hrambe sredstev ali denarja strank</t>
  </si>
  <si>
    <t>Časť C. Odpočítateľná suma kvalifikovaných záväzkov vyplývajúcich z držby aktív alebo peňažných prostriedkov klientov</t>
  </si>
  <si>
    <t>G73</t>
  </si>
  <si>
    <t>B75</t>
  </si>
  <si>
    <t>Käesolevat osa kohaldatakse ainult investeerimisühingute korral, mis on määratletud vahelehe „1. Üldteave“ väljal 1C7. Seda ei kohaldata väljal 1C8 määratletud investeerimisühingute korral.</t>
  </si>
  <si>
    <t>Το τμήμα αυτό ισχύει μόνο για επιχειρήσεις επενδύσεων όπως ορίζονται στο πεδίο «1C7» της καρτέλας «1. Γενικές πληροφορίες». Δεν ισχύει για τις επιχειρήσεις επενδύσεων που ορίζονται στο πεδίο 1C8.</t>
  </si>
  <si>
    <t>This section only applies to investment firms as defined in the field '1C7' in the tab '1. General information'. It does not apply to investment firms as defined in the field 1C8.</t>
  </si>
  <si>
    <t>Esta sección solo es aplicable a empresas de inversión conforme a la definición del campo «1C7», de la pestaña «1. Información general». No es aplicable a empresas de inversión conforme a la definición del campo 1C8.</t>
  </si>
  <si>
    <t>Tämä kohta koskee ainoastaan sijoituspalveluyrityksiä, siten kuin ne määritellään kentässä 1C7 välilehdellä ”1. Yleistiedot”. Se ei koske sijoituspalveluyrityksiä, jotka määritellään kentässä 1C8.</t>
  </si>
  <si>
    <t>Cette section ne s’applique qu’aux entreprises d’investissement, telles que définies au champ «1C7» de l’onglet «1. Informations générales». Elle ne s’applique pas aux entreprises d’investissement, telles que définies au champ 1C8.</t>
  </si>
  <si>
    <t>Questa sezione si applica solo a imprese di investimento secondo la definizione contenuta nel campo “1C7” nella scheda “1. Informazioni generali”. Non si applica alle imprese di investimento secondo 
la definizione contenuta nel campo 1C8.</t>
  </si>
  <si>
    <t>Šis skirsnis taikomas tik investicinėms įmonėms, kaip apibrėžta kortelės „1. Bendra informacija“ 1C7 laukelyje. Jis netaikomas investicinėms įmonėms, kaip apibrėžta 1C8 laukelyje.</t>
  </si>
  <si>
    <t>Šī nodaļa ir piemērojama tikai ieguldījumu brokeru sabiedrībām, kā definēts laukā '1C7' cilnē '1. Vispārīga informācija'. Šī nodaļa nav piemērojama ieguldījumu brokeru sabiedrībām, kā definēts laukā '1C8'.</t>
  </si>
  <si>
    <t>Dit deel is alleen van toepassing op beleggingsondernemingen als gedefinieerd in veld ‘1C7’ in tab '1. Algemene informatie’. Het is niet van toepassing op beleggingsondernemingen als gedefinieerd in veld 1C8.</t>
  </si>
  <si>
    <t>Ta razdelek se uporablja le za investicijska podjetja, kot so opredeljena v polju „1C7“ v zavihku „1. Splošne informacije“. Ne uporablja se za investicijska podjetja, kot so opredeljena v polju 1C8.</t>
  </si>
  <si>
    <t>Táto časť sa vzťahuje len na investičné spoločnosti, ako je to definované v poli "1C7" v tabuľke "1. Všeobecné informácie". Nevzťahuje sa na investičné spoločnosti, ako je to definované v poli 1C8.</t>
  </si>
  <si>
    <t>B77</t>
  </si>
  <si>
    <t>C.i) Krediidiasutuse või investeerimisühingu hoitavate tuletisinstrumentidest tulenevate kliendi varade või raha hoidmisega seotud kvalifitseeruvate kohustuste korrigeerimine</t>
  </si>
  <si>
    <t>Υποτμήμα Γ.i) Προσαρμογή επιλέξιμων στοιχείων παθητικού που προκύπτουν από την κατοχή περιουσιακών στοιχείων  πελατών ή ρευστών των πελατών και προκύπτουν από παράγωγα που κατέχει το ίδρυμα</t>
  </si>
  <si>
    <t>Sub-section C.i) Adjustment of qualifying liabilities that arise by virtue of holding client assets or client money arising from derivatives held by the institution</t>
  </si>
  <si>
    <t>Subsección C.i) Ajuste de los pasivos admisibles que se deriven de la tenencia de activos o dinero de clientes que procedan de derivados en poder de la entidad</t>
  </si>
  <si>
    <t>Alakohta C.i) Korjaus asiakkaiden varojen tai omaisuuden hallussapidosta johtuviin hyväksyttäviin velkoihin, jotka syntyvät laitoksen hallussa olevista johdannaisista</t>
  </si>
  <si>
    <t>Sous-section C.i) Ajustement des passifs éligibles découlant du fait que l’établissement détient des actifs de clients ou des fonds de clients résultant des instruments dérivés détenus par l’établissement</t>
  </si>
  <si>
    <t>Sottosezione C.i) Correzione delle passività ammissibili scaturite dalla detenzione delle attività o liquidità della clientela risultanti da derivati detenuti dall’ente</t>
  </si>
  <si>
    <t>C.i poskirsnis. Reikalavimus atitinkančių įsipareigojimų, atsirandančių dėl turimo klientų turto arba klientų lėšų ir kylančių dėl įstaigos turimų išvestinių finansinių priemonių, korekcija</t>
  </si>
  <si>
    <t>C.i) apakšiedaļa. Kvalificēto saistību, kas rodas no turējumā esošiem klienta aktīviem vai klienta naudas, kas izriet no iestādes turējumā esošiem atvasinātajiem instrumentiem, korekcija</t>
  </si>
  <si>
    <t>Paragraaf C.i) Aanpassing van in aanmerking komende passiva die voortvloeien uit het houden van tegoeden of geld van cliënten voortvloeiend uit derivaten die de instelling aanhoudt</t>
  </si>
  <si>
    <t>Podrazdelek C.i) Prilagoditev kvalificiranih obveznosti institucije, nastalih na podlagi hrambe sredstev ali denarja strank, ki izhajajo iz izvedenih finančnih instrumentov</t>
  </si>
  <si>
    <t>Počasť C.i) Úprava kvalifikovaných záväzkov, ktoré vznikajú z dôvodu držby majetku alebo peňažných prostriedkov klienta vyplývajúcich z derivátov, ktoré má inštitúcia</t>
  </si>
  <si>
    <t>B79</t>
  </si>
  <si>
    <t>B88</t>
  </si>
  <si>
    <t>Unterabschnitt C.ii) Summe der relevanten Verbindlichkeiten aus der Verwaltung von Kundenvermögen oder Kundengeldern, die von dem Institut gehalten werden</t>
  </si>
  <si>
    <t>C.ii) Krediidiasutuse või investeerimisühingu hoitavate kliendi varade või raha hoidmisega seotud kvalifitseeruvad kohustused kokku</t>
  </si>
  <si>
    <t>Υποτμήμα Γ.ii) Σύνολο επιλέξιμων στοιχείων παθητικού που προκύπτουν από την κατοχή στοιχείων ενεργητικού πελατών ή ρευστών των πελατών που κατέχει το ίδρυμα</t>
  </si>
  <si>
    <t>Sub-section C.ii) Total qualifying liabilities that arise by virtue of holding client assets or client money held by the institution</t>
  </si>
  <si>
    <t>Subsección C.ii) Pasivos admisibles totales procedentes de la tenencia de activos o dinero de clientes en poder de la entidad</t>
  </si>
  <si>
    <t>Alakohta C.ii) Asiakkaiden varojen tai omaisuuden hallussapidosta laitoksessa syntyvät hyväksyttävät velat yhteensä</t>
  </si>
  <si>
    <t>Sous-section C.ii) Total des passifs éligibles découlant du fait que l’établissement détient des actifs de clients ou des fonds de clients</t>
  </si>
  <si>
    <t>Sottosezione C.ii) Totale passività ammissibili scaturite dalla detenzione delle attività o liquidità della clientela detenute dall’ente</t>
  </si>
  <si>
    <t>C.ii poskirsnis. Visi reikalavimus atitinkantys įsipareigojimai, atsirandantys dėl įstaigos turimo klientų turto arba klientų lėšų</t>
  </si>
  <si>
    <t>C.ii) apakšiedaļa. Kopējās kvalificētās saistības, kuras izriet no iestādes turējumā esošiem klientu aktīviem vai naudas</t>
  </si>
  <si>
    <t>Paragraaf C.ii) Totale in aanmerking komende passiva die voortvloeien uit het houden van tegoeden of geld van cliënten die de instelling aanhoudt</t>
  </si>
  <si>
    <t>Podrazdelek C.ii) Vse kvalificirane obveznosti institucije, nastale na podlagi hrambe sredstev ali denarja strank</t>
  </si>
  <si>
    <t>Počasť C.ii) Celkové kvalifikované záväzky, ktoré vznikajú z dôvodu držby aktív alebo peňažných prostriedkov klienta v držbe inštitúcie</t>
  </si>
  <si>
    <t>B90</t>
  </si>
  <si>
    <t>Eespool arvutatud tuletisinstrumentidest tulenevate kliendi varade või raha hoidmisega seotud kvalifitseeruvate kohustuste korrigeeritud väärtus tuleb liita tuletisinstrumentidest mittetulenevate kliendi varade või raha hoidmisega seotud kvalifitseeruvate kohustuste raamatupidamisväärtusele.</t>
  </si>
  <si>
    <t>Η προσαρμοσμένη αξία των επιλέξιμων στοιχείων παθητικού που προκύπτουν από την κατοχή στοιχείων ενεργητικού πελατών ή ρευστών των πελατών που απορρέουν από παράγωγα, όπως υπολογίστηκε ανωτέρω, πρέπει να προστεθεί στη λογιστική αξία των επιλέξιμων στοιχείων παθητικού που προκύπτουν από την κατοχή στοιχείων ενεργητικού πελατών ή ρευστών των πελατών και δεν προκύπτουν από παράγωγα.</t>
  </si>
  <si>
    <t>The adjusted value of qualifying liabilities that arise by virtue of holding client assets or client money arising from derivatives calculated above must be added to the accounting value of  qualifying liabilities that arise by virtue of holding client assets or client money not arising from derivatives.</t>
  </si>
  <si>
    <t>El valor ajustado de los pasivos admisibles que se deriven de la tenencia de activos o dinero de clientes procedentes de los derivados calculados anteriormente debe añadirse al valor contable de los pasivos admisibles que se deriven de la tenencia de activos o dinero de clientes no procedentes de derivados.</t>
  </si>
  <si>
    <t>Edellä laskettu johdannaisista asiakkaiden varojen tai omaisuuden hallussapidon johdosta syntyvien hyväksyttävien velkojen korjattu arvo on lisättävä muista kuin johdannaisista asiakkaiden varojen tai omaisuuden hallussapidon johdosta syntyvien hyväksyttävien velkojen kirjanpitoarvoon.</t>
  </si>
  <si>
    <t>La valeur ajustée des passifs éligibles découlant du fait que l’établissement détient des actifs de clients ou des fonds de clients découlant d’instruments dérivés calculée ci-dessus doit être ajoutée à la valeur comptable des passifs éligibles découlant du fait que l’établissement détient des actifs de clients ou des fonds de clients ne découlant pas d’instruments dérivés.</t>
  </si>
  <si>
    <t>Il valore corretto delle passività ammissibili scaturite dalla detenzione delle attività o liquidità della clientela risultanti da derivati calcolato sopra deve essere sommato al valore contabile delle passività ammissibili scaturite dalla detenzione delle attività o liquidità della clientela non risultanti da derivati.</t>
  </si>
  <si>
    <t>Pirmiau apskaičiuota pakoreguota reikalavimus atitinkančių įsipareigojimų, atsirandančių dėl turimo klientų turto arba klientų lėšų ir kylančių dėl išvestinių finansinių priemonių, vertė turi būti pridėta prie reikalavimus atitinkančių įsipareigojimų, atsirandančių dėl turimo klientų turto arba klientų lėšų ir kylančių ne dėl išvestinių finansinių priemonių, balansinės vertės.</t>
  </si>
  <si>
    <t>Iepriekš aprēķinātās kvalificēto saistību, kas rodas no turējumā esošajiem klienta aktīvu vai naudas, kas izriet no atvasinātajiem instrumentiem, koriģētā vērtība ir jāpieskaita kvalificēto saistību, kas rodas no turējumā esošo klientu aktīvu vai naudas un kas neizriet no atvasinātajiem instrumentiem, uzskaites vērtībai.</t>
  </si>
  <si>
    <t>De hierboven berekende aangepaste waarde van in aanmerking komende passiva die voortvloeien uit het houden van tegoeden of geld van cliënten voortvloeiend uit derivaten, moet worden opgeteld bij de boekwaarde van in aanmerking komende passiva die voortvloeien uit het houden van tegoeden of geld van cliënten die niet voortvloeien uit derivaten.</t>
  </si>
  <si>
    <t>Prilagojeno vrednost kvalificiranih obveznosti, nastalih na podlagi hrambe sredstev ali denarja strank, ki izhaja iz izvedenih finančnih instrumentov, izračunano zgoraj, je treba dodati knjigovodski vrednosti kvalificiranih obveznosti, nastalih na podlagi hrambe sredstev ali denarja strank, ki ne izhaja iz izvedenih finančnih sredstev.</t>
  </si>
  <si>
    <t>Upravená hodnota kvalifikovaných záväzkov, ktoré vznikajú z dôvodu držby aktív alebo peňažných prostriedkov klienta vyplývajúcich z derivátov vypočítaných vyššie, sa musí pripočítať k účtovnej hodnote kvalifikovaných záväzkov, ktoré vznikajú z dôvodu držby aktív alebo peňažných prostriedkov klienta, ktoré nevyplývajú z derivátov.</t>
  </si>
  <si>
    <t>B98</t>
  </si>
  <si>
    <t xml:space="preserve">Abschnitt D. Abzugsfähiger Betrag von relevanten Verbindlichkeiten aus Förderdarlehen </t>
  </si>
  <si>
    <t xml:space="preserve">D. Tugilaenudest tulenevate kvalifitseeruvate kohustuste mahaarvatav summa </t>
  </si>
  <si>
    <t xml:space="preserve">Τμήμα Δ. Ποσό αφαίρεσης επιλέξιμων στοιχείων παθητικού που προκύπτουν από προνομιακά δάνεια </t>
  </si>
  <si>
    <t xml:space="preserve">Section D. Deductible amount of qualifying liabilities that arise from promotional loans </t>
  </si>
  <si>
    <t xml:space="preserve">Sección D. Importe deducible de los pasivos admisibles que procedan de préstamos promocionales </t>
  </si>
  <si>
    <t xml:space="preserve">Kohta D. Edistämislainoista syntyvien hyväksyttävien velkojen vähennyskelpoinen määrä </t>
  </si>
  <si>
    <t xml:space="preserve">Section D. Montant déductible des passifs éligibles découlant de prêts de développement </t>
  </si>
  <si>
    <t xml:space="preserve">Sezione D. Importo deducibile delle passività ammissibili scaturite da prestiti agevolati </t>
  </si>
  <si>
    <t xml:space="preserve">D skirsnis. Atskaitytina reikalavimus atitinkančių įsipareigojimų, atsirandančių dėl skatinamųjų paskolų, suma </t>
  </si>
  <si>
    <t xml:space="preserve">D iedaļa. Summa, kas atskaitāma no kvalificētajām saistībām, kas rodas no attīstību veicinošiem aizdevumiem </t>
  </si>
  <si>
    <t xml:space="preserve">Deel D. Aftrekbaar bedrag van in aanmerking komende passiva die voortvloeien uit stimuleringsleningen </t>
  </si>
  <si>
    <t xml:space="preserve">Razdelek D. Odbitni znesek kvalificiranih obveznosti, ki izhajajo iz spodbujevalnih kreditov </t>
  </si>
  <si>
    <t xml:space="preserve">Časť D. Odpočítateľná suma kvalifikovaných záväzkov vyplývajúcich z podporných úverov </t>
  </si>
  <si>
    <t>G99</t>
  </si>
  <si>
    <t>B101</t>
  </si>
  <si>
    <t>Dieser Abschnitt bezieht sich nur auf relevante Institute, die Förderdarlehen vergeben. Siehe Definitionen in Feld 1C9 in Reiter „1. Allgemeine Angaben“.</t>
  </si>
  <si>
    <t>Käesolevat osa kohaldatakse ainult tugilaene haldavate kvalifitseeruvate krediidiasutuste või investeerimisühingute korral. Vt määratlused vahelehe  „1. Üldteave“ väljal 1C9.</t>
  </si>
  <si>
    <t>Το τμήμα αυτό ισχύει μόνο για επιλέξιμα ιδρύματα που χορηγούν προνομιακά δάνεια. Βλέπε ορισμούς στο πεδίο «1C9» της καρτέλας «1. Γενικές πληροφορίες».</t>
  </si>
  <si>
    <t>This section only applies to qualifying institutions operating promotional loans. See definitions in the field '1C9' in the tab '1. General information'.</t>
  </si>
  <si>
    <t>Esta sección solo se aplica a entidades que cumplan los requisitos para conceder préstamos promocionales. Véanse las definiciones del campo «1C9» de la pestaña «1. Información general».</t>
  </si>
  <si>
    <t>Tämä kohta koskee ainoastaan vähennykseen oikeutettuja laitoksia, jotka suorittavat edistämislainaoperaatioita. Ks. kenttää 1C9 koskevat määritelmät välilehdellä ”1. Yleistiedot”.</t>
  </si>
  <si>
    <t>Cette section ne s’applique qu’aux établissements éligibles gérants des prêts de développement. Voir définitions au champ «1C9» de l’onglet «1. Informations générales».</t>
  </si>
  <si>
    <t>Questa sezione si applica solo agli enti ammissibili che gestiscono prestiti agevolati. Cfr. le definizioni contenute nel campo “1C9” nella scheda “1. Informazioni generali”.</t>
  </si>
  <si>
    <t>Šis skirsnis taikomas tik reikalavimus atitinkančioms skatinamąsias paskolas valdančioms įstaigoms. Žr. kortelės „1. Bendra informacija“ 1C9 laukelyje pateiktas apibrėžtis.</t>
  </si>
  <si>
    <t>Šī nodaļa ir piemērojama tikai kvalificētajām iestādēm, kuras nodarbojas ar attīstību veicinošiem aizdevumiem. Skatīt definīcijas laukā '1C9' cilnē '1. Vispārīga informācija'.</t>
  </si>
  <si>
    <t>Dit deel is alleen van toepassing op in aanmerking komende instellingen die stimuleringsleningen verstrekken. Zie de definities in veld ‘1C9’ in tab '1. Algemene informatie’.</t>
  </si>
  <si>
    <t>Ta razdelek se uporablja le za kvalificirane institucije, ki poslujejo s spodbujevalnimi krediti. Glej opredelitve pojmov v polju „1C9“ v zavihku „1. Splošne informacije“.</t>
  </si>
  <si>
    <t>Táto časť sa vzťahuje len na oprávnené inštitúcie, ktoré poskytujú podporné úvery. Pozri definície v poli "1C9" v tabuľke "1. Všeobecné informácie".</t>
  </si>
  <si>
    <t>B103</t>
  </si>
  <si>
    <t>D.i) Krediidiasutuse või investeerimisühingu hoitavate tuletisinstrumentidest tulenevate tugilaenudega seotud kvalifitseeruvate kohustuste korrigeerimine</t>
  </si>
  <si>
    <t>Υποτμήμα Δ.i) Προσαρμογή επιλέξιμων στοιχείων παθητικού που προκύπτουν από προνομιακά δάνεια τα οποία προκύπτουν από παράγωγα που κατέχει το ίδρυμα</t>
  </si>
  <si>
    <t>Sub-section D.i) Adjustment of qualifying liabilities that arise from promotional loans arising from derivatives held by the institution</t>
  </si>
  <si>
    <t>Subsección D.i) Ajuste de los pasivos admisibles que se deriven de préstamos promocionales procedentes de derivados en poder de la entidad</t>
  </si>
  <si>
    <t>Alakohta D.i) Korjaus edistämislainojen hyväksyttäviin velkoihin, jotka syntyvät laitoksen hallussa olevista johdannaisista</t>
  </si>
  <si>
    <t>Sous-section D.i) Ajustement des passifs éligibles découlant des prêts de développement découlant d’instruments dérivés détenus par l’établissement</t>
  </si>
  <si>
    <t>Sottosezione D.i) Correzione delle passività ammissibili scaturite da prestiti agevolati risultanti da derivati detenuti dall’ente</t>
  </si>
  <si>
    <t>D.i poskirsnis. Reikalavimus atitinkančių įsipareigojimų, atsirandančių dėl skatinamųjų paskolų ir kylančių dėl įstaigos turimų išvestinių finansinių priemonių, korekcija</t>
  </si>
  <si>
    <t>D.i) apakšiedaļa. Kvalificēto saistību, kas rodas no attīstību veicinošiem aizdevumiem un kas izriet no iestādes turējumā esošajiem atvasinātajiem instrumentiem, korekcija</t>
  </si>
  <si>
    <t>Paragraaf D.i) Aanpassing van in aanmerking komende passiva die voortvloeien uit stimuleringsleningen die voortvloeien uit derivaten die de instelling aanhoudt</t>
  </si>
  <si>
    <t>Podrazdelek D.i) Prilagoditev kvalificiranih obveznosti institucije, ki izhajajo iz spodbujevalnih kreditov, ki izhajajo iz izvedenih finančnih instrumentov</t>
  </si>
  <si>
    <t>Podčasť D.i) Úprava kvalifikovaných záväzkov z podporných úverov vyplývajúcich z derivátov držaných inštitúciou</t>
  </si>
  <si>
    <t>B105</t>
  </si>
  <si>
    <t>B114</t>
  </si>
  <si>
    <t>D.ii) Krediidiasutuse või investeerimisühingu hoitavad tugilaenudega seotud kvalifitseeruvad kohustused kokku</t>
  </si>
  <si>
    <t>Υποτμήμα Δ.ii) Σύνολο επιλέξιμων στοιχείων παθητικού που προκύπτουν από προνομιακά δάνεια που κατέχει το ίδρυμα</t>
  </si>
  <si>
    <t>Sub-section D.ii) Total qualifying liabilities that arise from promotional loans held by the institution</t>
  </si>
  <si>
    <t>Subsección D.ii) Pasivos admisibles totales que se deriven de préstamos promocionales en poder de la entidad</t>
  </si>
  <si>
    <t>Alakohta D.ii) Laitoksen hallussa olevista edistämislainoista syntyvät hyväksyttävät velat yhteensä</t>
  </si>
  <si>
    <t>Sottosezione D.ii) Totale passività ammissibili scaturite da prestiti agevolati detenuti dall’ente</t>
  </si>
  <si>
    <t>D.ii poskirsnis. Visi reikalavimus atitinkantys įsipareigojimai, atsirandantys dėl įstaigos turimų skatinamųjų paskolų</t>
  </si>
  <si>
    <t>D.ii) apakšiedaļa. Kopējās kvalificētās saistības, kas izriet no iestādes turējumā esošiem attīstību veicinošiem aizdevumiem</t>
  </si>
  <si>
    <t>Paragraaf D.ii) Totale in aanmerking komende passiva die voortvloeien uit stimuleringsleningen die de instelling aanhoudt</t>
  </si>
  <si>
    <t>Podrazdelek D.ii) Skupne kvalificirane obveznosti institucije, ki izhajajo iz spodbujevalnih kreditov</t>
  </si>
  <si>
    <t>Podčasť D.ii) Celkové kvalifikované záväzky, ktoré vznikajú z podporných úverov držaných inštitúciou</t>
  </si>
  <si>
    <t>B116</t>
  </si>
  <si>
    <t>Eespool arvutatud tuletisinstrumentidest tulenevate tugilaenudega seotud kvalifitseeruvate kohustuste korrigeeritud väärtus tuleb liita tuletisinstrumentidest mittetulenevate tugilaenudega seotud kvalifitseeruvate kohustuste raamatupidamisväärtusele.</t>
  </si>
  <si>
    <t>Η προσαρμοσμένη αξία επιλέξιμων στοιχείων παθητικού που προκύπτουν από προνομιακά δάνεια τα οποία προκύπτουν από παράγωγα, όπως υπολογίστηκε ανωτέρω, πρέπει να προστεθεί στη λογιστική αξία των επιλέξιμων στοιχείων παθητικού που προκύπτουν από προνομιακά δάνεια που δεν προκύπτουν από παράγωγα.</t>
  </si>
  <si>
    <t>The adjusted value of qualifying liabilities that arise from promotional loans arising from derivatives calculated above must be added to the accounting amount of qualifying liabilities that arise from promotional loans not arising from derivatives.</t>
  </si>
  <si>
    <t>El valor ajustado de los pasivos admisibles que se deriven de préstamos promocionales procedentes de los derivados calculados anteriormente debe añadirse al valor contable de los pasivos admisibles que se deriven de préstamos promocionales no procedentes de derivados.</t>
  </si>
  <si>
    <t>Edellä laskettu johdannaisista edistämislainojen johdosta syntyvien hyväksyttävien velkojen korjattu arvo on lisättävä muista kuin johdannaisista edistämislainojen johdosta syntyvien hyväksyttävien velkojen kirjanpitoarvoon.</t>
  </si>
  <si>
    <t>La valeur ajustée des passifs éligibles découlant des prêts de développement découlant d’instruments dérivés calculée ci-dessus doit être ajoutée à la valeur comptable des passifs éligibles découlant des prêts de développement ne découlant pas d’instruments dérivés.</t>
  </si>
  <si>
    <t>Il valore corretto delle passività ammissibili scaturite da prestiti agevolati risultanti da derivati calcolato sopra deve essere sommato al valore contabile delle passività ammissibili scaturite da prestiti agevolati non risultanti da derivati.</t>
  </si>
  <si>
    <t>Pirmiau apskaičiuota pakoreguota reikalavimus atitinkančių įsipareigojimų, atsirandančių dėl skatinamųjų paskolų ir kylančių dėl išvestinių finansinių priemonių, vertė turi būti pridėta prie reikalavimus atitinkančių įsipareigojimų, atsirandančių dėl skatinamųjų paskolų ir kylančių ne dėl išvestinių finansinių priemonių, balansinės vertės.</t>
  </si>
  <si>
    <t>Iepriekš aprēķinātā kvalificēto saistību, kas rodas no attīstību veicinošajiem aizdevumiem, kas izriet no atvasinātajiem instrumentiem, koriģētā vērtība ir jāpieskaita pie kvalificēto saistību, kas rodas no attīstību veicinošajiem aizdevumiem un kas neizriet no atvasinātajiem instrumentiem, uzskaites vērtībai.</t>
  </si>
  <si>
    <t>De hierboven berekende aangepaste waarde van in aanmerking komende passiva die voortvloeien uit stimuleringsleningen die voortvloeien uit derivaten, moet worden opgeteld bij de boekwaarde van in aanmerking komende passiva die voortvloeien uit stimuleringsleningen die niet voortvloeien uit derivaten.</t>
  </si>
  <si>
    <t>Prilagojeno vrednost kvalificiranih obveznosti, ki izhajajo iz spodbujevalnih kreditov, ki izhajajo iz izvedenih finančnih instrumentov, izračunano zgoraj, je treba dodati knjigovodski vrednosti kvalificiranih obveznosti, ki izhajajo iz spodbujevalnih kreditov, ki ne izhajajo iz izvedenih finančnih instrumentov.</t>
  </si>
  <si>
    <t>Upravená hodnota kvalifikovaných záväzkov, z podporných úverov vyplývajúcich z derivátov vypočítaných vyššie, sa musí pripočítať k účtovnej hodnote kvalifikovaných záväzkov, ktoré vznikajú z podporných úverov, ktoré nevyplývajú z derivátov.</t>
  </si>
  <si>
    <t>B124</t>
  </si>
  <si>
    <t>Abschnitt E. Abzugsfähiger Betrag von Vermögenswerten und Verbindlichkeiten, die sich aus relevanten Verbindlichkeiten im Rahmen 
der institutsbezogenen Sicherungssysteme (IPS) ergeben</t>
  </si>
  <si>
    <t>E. Kvalifitseeruvatest krediidiasutuste ja investeerimisühingute kaitseskeemi (IPS) kohustustest tulenevate varade ja kohustuste mahaarvatav summa</t>
  </si>
  <si>
    <t>Τμήμα Ε. Ποσό αφαίρεσης στοιχείων ενεργητικού και παθητικού που προκύπτουν από επιλέξιμα στοιχεία παθητικού θεσμικού συστήματος προστασίας (ΘΣΠ)</t>
  </si>
  <si>
    <t>Section E. Deductible amount of assets and liabilities arising from qualifying Institutional Protection Scheme (IPS) liabilities</t>
  </si>
  <si>
    <t>Sección E. Importe deducible de activos y pasivos procedentes de pasivos de un sistema institucional de protección (SIP) admisible</t>
  </si>
  <si>
    <t>Kohta E. Laitosten suojajärjestelmän osalta hyväksyttävistä veloista syntyvien varojen ja velkojen vähennyskelpoinen määrä</t>
  </si>
  <si>
    <t>Section E. Montant déductible des actifs et des passifs découlant des passifs éligibles d’un système de protection institutionnel (SPI)</t>
  </si>
  <si>
    <t>Sezione E. Importo deducibile delle attività e delle passività scaturite da passività ammissibili di un sistema di tutela istituzionale (IPS)</t>
  </si>
  <si>
    <t>E skirsnis. Atskaitytina turto ir įsipareigojimų, atsirandančių dėl reikalavimus atitinkančios Institucinės užtikrinimo sistemos (IUS) įsipareigojimų, suma</t>
  </si>
  <si>
    <t>E iedaļa. Summa, kas atskaitāma no aktīviem un pasīviem, kas izriet no kvalificētajām institucionālās aizsardzības shēmas (IAS) saistībām</t>
  </si>
  <si>
    <t>Deel E. Aftrekbaar bedrag van activa en passiva die voortvloeien uit in aanmerking komende passiva van een Institutioneel protectiestelsel (IPS)</t>
  </si>
  <si>
    <t>Razdelek E. Odbitni znesek sredstev in obveznosti, ki izhajajo iz kvalificiranih obveznosti institucionalne sheme za zaščito vlog</t>
  </si>
  <si>
    <t>Časť E. Odpočítateľná suma aktív a záväzkov vyplývajúcich zo záväzkov vyplývajúcich z kvalifikovaných záväzkov Schémy inštitucionálneho zabezpečenia (IPS)</t>
  </si>
  <si>
    <t>G125</t>
  </si>
  <si>
    <t>B127</t>
  </si>
  <si>
    <t>Dieser Abschnitt bezieht sich nur auf ein Institut, das Mitglied eines institutsbezogenen Sicherungssystems (IPS) gemäß der Definition in den Feldern 1C3  und 1C4 in Reiter 1 ist.</t>
  </si>
  <si>
    <t>Käesolevat osa kohaldatakse vahelehe 1 väljadel 1C3 ja 1C4 määratletud krediidiasutuste ja investeerimisühingute kaitseskeemi (IPS) liikmeks olevale asutusele.</t>
  </si>
  <si>
    <t>Το τμήμα αυτό ισχύει μόνο για ιδρύματα που είναι μέλη ενός ΘΣΠ, όπως ορίζεται στην καρτέλα 1 στα πεδία «1C3» και «1C4».</t>
  </si>
  <si>
    <t>This section only applies to an institution which is member of an IPS as defined in the tab 1 fields '1C3' and '1C4'.</t>
  </si>
  <si>
    <t>Esta sección solo es aplicable a una entidad que participe en un SIP, conforme a la definición de los campos «1C3» y «1C4».</t>
  </si>
  <si>
    <t>Tämä kohta koskee ainoastaan laitosta, joka kuuluu laitosten suojajärjestelmään, siten kuin se määritellään välilehden 1 kentissä 1C3 ja 1C4.</t>
  </si>
  <si>
    <t>Cette section ne s’applique qu’aux établissements membres d’un SPI tels que définis aux champs «1C3» et «1C4» de l’onglet 1.</t>
  </si>
  <si>
    <t>Questa sezione si applica solo a un ente che è membro di un IPS secondo la definizione contenuta nella scheda 1, campi “1C3” e “1C4”.</t>
  </si>
  <si>
    <t>Šis skirsnis taikomas tik įstaigai, kuri yra IUS narė, kaip apibrėžta 1-os kortelės 1C3 ir 1C4 laukeliuose.</t>
  </si>
  <si>
    <t>Šī nodaļa ir piemērojama tikai iestādei, kura ir IAS dalībniece, kā definēts 1. cilnes laukā '1C3' un '1C4'.</t>
  </si>
  <si>
    <t>Dit deel is alleen van toepassing op een instelling die is aangesloten bij een IPS als gedefinieerd in de velden ‘1C3’ en ‘1C4’ van tab 1.</t>
  </si>
  <si>
    <t>Ta razdelek se uporablja le za institucijo, ki je članica institucionalne sheme za zaščito vlog, kot je opredeljena v poljih „1C3“ in „1C4“ v zavihku 1.</t>
  </si>
  <si>
    <t>Táto časť sa vzťahuje len na inštitúciu, ktorá je členom IPS, ako je definované v poliach "1C3" a "1C4" tabuľky 1.</t>
  </si>
  <si>
    <t>B129</t>
  </si>
  <si>
    <t>E.i) Asutuse hoitavate tuletisinstrumentidest tulenevate IPS-skeemiga seotud kvalifitseeruvate kohustuste korrigeerimine</t>
  </si>
  <si>
    <t>Υποτμήμα Ε.i) Προσαρμογή επιλέξιμων στοιχείων παθητικού ΘΣΠ που προκύπτουν από παράγωγα που κατέχει το ίδρυμα</t>
  </si>
  <si>
    <t>Sub-section E.i) Adjustment of qualifying IPS liabilities arising from derivatives held by the institution</t>
  </si>
  <si>
    <t>Subsección E.i) Ajuste de los pasivos admisibles de SIP procedentes de derivados en poder de la entidad</t>
  </si>
  <si>
    <t>Alakohta E.i) Korjaus laitosten suojajärjestelmän osalta hyväksyttäviin velkoihin, jotka syntyvät laitoksen hallussa olevista johdannaisista</t>
  </si>
  <si>
    <t>Sous-section E.i) Ajustement des passifs éligibles du SPI découlant d’instruments dérivés détenus par l’établissement</t>
  </si>
  <si>
    <t>Sottosezione E.i) Correzione delle passività ammissibili di un IPS risultanti da derivati detenuti dall’ente</t>
  </si>
  <si>
    <t>E.i poskirsnis. Reikalavimus atitinkančių IUS įsipareigojimų, atsirandančių dėl įstaigos turimų išvestinių finansinių priemonių, korekcija</t>
  </si>
  <si>
    <t>E.i) apakšiedaļa. Kvalificēto IAS saistību, kas izriet no iestādes turējumā esošajiem atvasinātajiem instrumentiem, korekcija</t>
  </si>
  <si>
    <t>Paragraaf E.i) Aanpassing van in aanmerking komende IPS-passiva die voortvloeien uit derivaten die de instelling aanhoudt</t>
  </si>
  <si>
    <t>Podrazdelek E.i) Prilagoditev kvalificiranih obveznosti institucionalne sheme za zaščito vlog, ki izhajajo iz izvedenih finančnih instrumentov institucije</t>
  </si>
  <si>
    <t>Podčasť E.i) Úprava kvalifikovaných záväzkov IPS vyplývajúcich z derivátov držaných inštitúciou</t>
  </si>
  <si>
    <t>B131</t>
  </si>
  <si>
    <t>B140</t>
  </si>
  <si>
    <t>E.ii) Asutuse hoitavad kvalifitseeruvad IPS-kohustused kokku</t>
  </si>
  <si>
    <t>Υποτμήμα Ε.ii) Σύνολο επιλέξιμων στοιχείων παθητικού ΘΣΠ που κατέχει το ίδρυμα</t>
  </si>
  <si>
    <t>Sub-section E.ii) Total qualifying IPS liabilities held by the institution</t>
  </si>
  <si>
    <t>Subsección E.ii) Pasivos totales admisibles de SIP en poder de la entidad</t>
  </si>
  <si>
    <t>Alakohta E.ii) Laitoksen hallussa olevat laitosten suojajärjestelmän osalta hyväksyttävät velat yhteensä</t>
  </si>
  <si>
    <t>Sottosezione E.ii) Totale passività ammissibili di un IPS detenute dall’ente</t>
  </si>
  <si>
    <t>E.ii poskirsnis. Visi įstaigos turimi reikalavimus atitinkantys IUS įsipareigojimai</t>
  </si>
  <si>
    <t>E.ii) apakšiedaļa. Kopējās iestādes turējumā esošās kvalificētās IAS saistības</t>
  </si>
  <si>
    <t>Paragraaf E.ii) Totale in aanmerking komende IPS-passiva van de instelling</t>
  </si>
  <si>
    <t>Podrazdelek E.ii) Skupne kvalificirane obveznosti institucionalne sheme za zaščito vlog, ki jih ima institucija</t>
  </si>
  <si>
    <t>Podčasťv E.ii) Celkové kvalifikované záväzky IPS, ktoré má inštitúcia k dispozícii</t>
  </si>
  <si>
    <t>B142</t>
  </si>
  <si>
    <t>Eespool arvutatud tuletisinstrumentidest tulenevate kvalifitseeruvate IPS-kohustuste korrigeeritud väärtus tuleb liita tuletisinstrumentidest mittetulenevate kvalifitseeruvate IPS-kohustuste raamatupidamisväärtusele.</t>
  </si>
  <si>
    <t>Η προσαρμοσμένη αξία επιλέξιμων στοιχείων παθητικού ΘΣΠ που προκύπτουν από παράγωγα, όπως υπολογίστηκε ανωτέρω, πρέπει να προστεθεί στη λογιστική αξία των επιλέξιμων στοιχείων παθητικού ΘΣΠ που δεν προκύπτουν 
από παράγωγα.</t>
  </si>
  <si>
    <t>El valor ajustado de los pasivos admisibles de SIP procedentes de los derivados calculados anteriormente debe añadirse al valor contable de los pasivos admisibles de SIP no procedentes de derivados.</t>
  </si>
  <si>
    <t>Edellä laskettu johdannaisista laitosten suojajärjestelmän osalta syntyvien hyväksyttävien velkojen korjattu arvo on lisättävä muista kuin johdannaisista laitosten suojajärjestelmän osalta syntyvien hyväksyttävien
 velkojen kirjanpitoarvoon.</t>
  </si>
  <si>
    <t>La valeur ajustée des passifs éligibles du SPI découlant d’instruments dérivés calculée ci-dessus doit être ajoutée à la valeur comptable des passifs éligibles du SPI ne découlant pas d’instruments dérivés.</t>
  </si>
  <si>
    <t>Il valore corretto delle passività ammissibili di un IPS risultanti da derivati calcolato sopra deve essere sommato al valore contabile delle passività ammissibili di un IPS non risultanti da derivati.</t>
  </si>
  <si>
    <t>Pirmiau apskaičiuota pakoreguota reikalavimus atitinkančių IUS įsipareigojimų, atsirandančių dėl išvestinių finansinių priemonių, vertė turi būti pridėta prie reikalavimus atitinkančių IUS įsipareigojimų, atsirandančių ne dėl 
išvestinių finansinių priemonių, balansinės vertės.</t>
  </si>
  <si>
    <t>Iepriekš aprēķinātā kvalificēto IAS saistību, kas izriet no atvasinātajiem instrumentiem, koriģētā vērtība ir jāpieskaita pie kvalificēto IAS saistību, kas neizriet no atvasinātajiem instrumentiem, uzskaites vērtībai.</t>
  </si>
  <si>
    <t>De hierboven berekende aangepaste waarde van in aanmerking komende IPS-passiva die voortvloeien uit derivaten, moet worden opgeteld bij de boekwaarde van in aanmerking komende IPS-passiva die niet voortvloeien uit derivaten.</t>
  </si>
  <si>
    <t>Prilagojeno vrednost kvalificiranih obveznosti institucionalne sheme za zaščito vlog, ki izhajajo iz izvedenih finančnih instrumentov, izračunano zgoraj, je treba dodati knjigovodski vrednosti kvalificiranih obveznosti institucionalne sheme za zaščito vlog, ki ne izhajajo iz izvedenih finančnih instrumentov.</t>
  </si>
  <si>
    <t>Upravená hodnota kvalifikovaných záväzkov IPS vyplývajúcich z derivátov vypočítaných vyššie sa musí pripočítať k účtovnej hodnote kvalifikovaných záväzkov IPS, ktoré nevyplývajú z derivátov.</t>
  </si>
  <si>
    <t>B150</t>
  </si>
  <si>
    <t>Unterabschnitt E.iii) Vermögenswerte aus relevanten Verbindlichkeiten aus institutsbezogenen Sicherungssystemen</t>
  </si>
  <si>
    <t>E.iii) Kvalifitseeruvatest IPS-kohustustest tulenevad varad</t>
  </si>
  <si>
    <t>Υποτμήμα Ε.iii) Στοιχεία ενεργητικού που προκύπτουν από επιλέξιμα στοιχεία παθητικού ΘΣΠ</t>
  </si>
  <si>
    <t>Sub-section E.iii) Assets arising from qualifying IPS liabilities</t>
  </si>
  <si>
    <t>Subsección E.iii) Activos procedentes de pasivos de SIP admisibles</t>
  </si>
  <si>
    <t>Alakohta E.iii) Laitosten suojajärjestelmän osalta hyväksyttävistä veloista syntyvät varat</t>
  </si>
  <si>
    <t>Sous-section E.iii) Actifs résultant de passifs éligibles du SPI</t>
  </si>
  <si>
    <t>Sottosezione E.iii) Attività risultanti da passività ammissibili di un IPS</t>
  </si>
  <si>
    <t>E.iii poskirsnis. Turtas, susidarantis dėl reikalavimus atitinkančių IUS įsipareigojimų</t>
  </si>
  <si>
    <t>E.iii) apakšiedaļa. Aktīvi, kas izriet no kvalificētajām IAS saistībām</t>
  </si>
  <si>
    <t>Paragraaf E.iii) Activa die voortvloeien uit in aanmerking komende IPS-passiva</t>
  </si>
  <si>
    <t>Podrazdelek E.iii) Sredstva, ki izhajajo iz kvalificiranih obveznosti institucionalne sheme za zaščito vlog</t>
  </si>
  <si>
    <t>Podčasť E.iii) Aktíva vyplývajúce z kvalifikovaných záväzkov IPS</t>
  </si>
  <si>
    <t>B152</t>
  </si>
  <si>
    <t>B158</t>
  </si>
  <si>
    <t>Unterabschnitt E.iv) Abzugsfähiger Gesamtbetrag von Vermögenswerten und Verbindlichkeiten aus relevanten Verbindlichkeiten aus institutsbezogenen Sicherungssystemen</t>
  </si>
  <si>
    <t>E.iv) Kvalifitseeruvatest krediidiasutuste ja investeerimisühingute kaitseskeemi kohustustest tulenevate varade ja kohustuste mahaarvatav kogusumma</t>
  </si>
  <si>
    <t>Υποτμήμα Ε.iv) Συνολικό ποσό αφαίρεσης στοιχείων ενεργητικού και παθητικού που προκύπτουν από επιλέξιμα στοιχεία παθητικού ΘΣΠ</t>
  </si>
  <si>
    <t>Sub-section E.iv) Total deductible amount of assets and liabilities arising from qualifying IPS liabilities</t>
  </si>
  <si>
    <t>Subsección E.iv) Importe deducible total de activos y pasivos procedentes de pasivos de SIP admisibles</t>
  </si>
  <si>
    <t>Alakohta E.iv) Laitosten suojajärjestelmän osalta hyväksyttävistä veloista syntyvien varojen ja velkojen vähennyskelpoinen kokonaismäärä</t>
  </si>
  <si>
    <t>Sous-section E.iv) Total du montant déductible des actifs et des passifs découlant des passifs éligibles du SPI</t>
  </si>
  <si>
    <t>Sottosezione E.iv) Totale importo deducibile delle attività e delle passività scaturite dalle passività ammissibili di un IPS</t>
  </si>
  <si>
    <t>E.iv poskirsnis. Visa atskaitytina turto ir įsipareigojimų, atsirandančių dėl reikalavimus atitinkančių IUS įsipareigojimų, suma</t>
  </si>
  <si>
    <t>E.iv apakšiedaļa. Kopsumma, kas atskaitāma no aktīviem un pasīviem, kuri izriet no kvalificētajiem IAS pasīviem</t>
  </si>
  <si>
    <t>Paragraaf E.iv) Totale aftrekbare bedrag van activa en passiva die voortvloeien uit in aanmerking komende IPS-passiva</t>
  </si>
  <si>
    <t>Podrazdelek E.iv) Skupni odbitni znesek sredstev in obveznosti, ki izhajajo iz kvalificiranih obveznosti institucionalne sheme za zaščito vlog</t>
  </si>
  <si>
    <t>Podčasť E.iv) Celková odpočítateľná suma aktív a záväzkov vyplývajúcich z kvalifikovaných záväzkov IPS</t>
  </si>
  <si>
    <t>B160</t>
  </si>
  <si>
    <t>B165</t>
  </si>
  <si>
    <t>Abschnitt F. Abzugsfähiger Betrag von Vermögenswerten und Verbindlichkeiten aus relevanten gruppeninternen Verbindlichkeiten</t>
  </si>
  <si>
    <t>F. Kvalifitseeruvatest kontsernisisestest kohustustest tulenevate varade ja kohustuste mahaarvatav summa</t>
  </si>
  <si>
    <t>Τμήμα ΣΤ. Ποσό αφαίρεσης στοιχείων ενεργητικού και παθητικού που προκύπτουν από επιλέξιμα ενδοομιλικά στοιχεία παθητικού</t>
  </si>
  <si>
    <t>Section F. Deductible amount of assets and liabilities arising from qualifying intragroup liabilities</t>
  </si>
  <si>
    <t>Sección F. Importe deducible de activos y pasivos procedentes de pasivos intragrupo admisibles</t>
  </si>
  <si>
    <t>Kohta F. Hyväksyttävistä konsernin sisäisistä veloista syntyvien varojen ja velkojen vähennyskelpoinen määrä</t>
  </si>
  <si>
    <t>Section F. Montant déductible des actifs et des passifs découlant de passifs intragroupes éligibles</t>
  </si>
  <si>
    <t>Sezione F. Importo deducibile delle attività e delle passività risultanti da passività infragruppo ammissibili</t>
  </si>
  <si>
    <t>F skirsnis. Atskaitytina turto ir įsipareigojimų, atsirandančių dėl reikalavimus atitinkančių grupės vidaus įsipareigojimų, suma</t>
  </si>
  <si>
    <t>F iedaļa. Summa, kas atskaitāma no aktīviem un saistībām, kkādas izriet no kvalificētajām grupas iekšējām saistībām</t>
  </si>
  <si>
    <t>Deel F. Aftrekbaar bedrag van activa en passiva die voortvloeien uit in aanmerking komende intragroeppassiva</t>
  </si>
  <si>
    <t>Razdelek F. Odbitni znesek sredstev in obveznosti, ki izhajajo iz kvalificiranih obveznosti znotraj skupine</t>
  </si>
  <si>
    <t>Časť F. Odpočítateľná suma aktív a záväzkov vyplývajúcich z kvalifikovaných záväzkov v rámci skupiny</t>
  </si>
  <si>
    <t>G166</t>
  </si>
  <si>
    <t>B168</t>
  </si>
  <si>
    <t>F.i) Krediidiasutuse või investeerimisühingu hoitavate tuletisinstrumentidest tulenevate kontsernisiseste kohustustega seotud kvalifitseeruvate kohustuste korrigeerimine</t>
  </si>
  <si>
    <t>Υποτμήμα ΣΤ.i) Προσαρμογή επιλέξιμων ενδοομιλικών στοιχείων παθητικού που προκύπτουν από παράγωγα που κατέχει το ίδρυμα</t>
  </si>
  <si>
    <t>Sub-section F.i) Adjustment of qualifying intragroup liabilities arising from derivatives held by the institution</t>
  </si>
  <si>
    <t>Subsección F.i) Ajuste de los pasivos intragrupo admisibles procedentes de derivados en poder de la entidad</t>
  </si>
  <si>
    <t>Alakohta F.i) Korjaus hyväksyttäviin konsernin sisäisiin velkoihin, jotka syntyvät laitoksen hallussa olevista johdannaisista</t>
  </si>
  <si>
    <t>Sous-section F.i) Ajustement des passifs intragroupes éligibles découlant d’instruments dérivés détenus par l’établissement</t>
  </si>
  <si>
    <t>Sottosezione F.i) Correzione delle passività infragruppo ammissibili risultanti da derivati detenuti dall’ente</t>
  </si>
  <si>
    <t>F.i poskirsnis. Reikalavimus atitinkančių grupės vidaus įsipareigojimų, atsirandančių dėl įstaigos turimų išvestinių finansinių priemonių, korekcija</t>
  </si>
  <si>
    <t>F.i apakšiedaļa. Kvalificēto grupas iekšējo saistību, kas izriet no iestādes turējumā esošajiem atvasinātajiem instrumentiem, korekcija</t>
  </si>
  <si>
    <t>Paragraaf F.i) Aanpassing van in aanmerking komende intragroeppassiva die voortvloeien uit derivaten die de instelling aanhoudt</t>
  </si>
  <si>
    <t>Podrazdelek F.i) Prilagoditev kvalificiranih obveznosti znotraj skupine, ki izhajajo iz izvedenih finančnih instrumentov institucije</t>
  </si>
  <si>
    <t>Podčasť F.i) Úprava kvalifikovaných vnútroskupinových záväzkov vyplývajúcich z derivátov držaných inštitúciou</t>
  </si>
  <si>
    <t>B170</t>
  </si>
  <si>
    <t>B179</t>
  </si>
  <si>
    <t>Unterabschnitt F.ii) Summe der relevanten gruppeninternen Verbindlichkeiten, die von dem Institut gehalten werden</t>
  </si>
  <si>
    <t>F.ii) Krediidiasutuse või investeerimisühingu hoitavad kvalifitseeruvad kontsernisisesed kohustused kokku</t>
  </si>
  <si>
    <t>Υποτμήμα ΣΤ.ii) Σύνολο επιλέξιμων ενδοομιλικών στοιχείων παθητικού που κατέχει το ίδρυμα</t>
  </si>
  <si>
    <t>Sub-section F.ii) Total qualifying intragroup liabilities held by the institution</t>
  </si>
  <si>
    <t>Subsección F.ii) Pasivos totales intragrupo admisibles en poder de la entidad</t>
  </si>
  <si>
    <t>Alakohta F.ii) Laitoksen hallussa olevat hyväksyttävät konsernin sisäiset velat yhteensä</t>
  </si>
  <si>
    <t>Sous-section F.ii) Total des passifs intragroupes éligibles détenus par l’établissement</t>
  </si>
  <si>
    <t>Sottosezione F.ii) Totale passività infragruppo ammissibili detenute dall’ente</t>
  </si>
  <si>
    <t>F.ii poskirsnis. Visi įstaigos turimi reikalavimus atitinkantys grupės vidaus įsipareigojimai</t>
  </si>
  <si>
    <t>F.ii) apakšiedaļa. Kvalificēto iestādes turējumā esošo grupas iekšējo saistību kopsumma</t>
  </si>
  <si>
    <t>Paragraaf F.ii) Totale in aanmerking komende intragroeppassiva die de instelling aanhoudt</t>
  </si>
  <si>
    <t>Podrazdelek F.ii) Skupne kvalificirane obveznosti znotraj skupine, ki jih ima institucija</t>
  </si>
  <si>
    <t>Podčasťv F.ii) Celkové kvalifikované vnútroskupinové záväzky držané inštitúciou</t>
  </si>
  <si>
    <t>B181</t>
  </si>
  <si>
    <t>Eespool arvutatud tuletisinstrumentidest tulenevate kvalifitseeruvate kontsernisiseste kohustuste korrigeeritud väärtus tuleb liita tuletisinstrumentidest mittetulenevate kvalifitseeruvate kontsernisiseste kohustuste raamatupidamisväärtusele.</t>
  </si>
  <si>
    <t>Η προσαρμοσμένη αξία επιλέξιμων ενδοομιλικών στοιχείων παθητικού που προκύπτουν από παράγωγα, όπως υπολογίστηκε ανωτέρω, πρέπει να προστεθεί στη λογιστική αξία των επιλέξιμων ενδοομιλικών στοιχείων παθητικού που δεν προκύπτουν από παράγωγα.</t>
  </si>
  <si>
    <t>The adjusted value of qualifying intragroup liabilities arising from derivatives calculated above must be added to the accounting value of qualifying intragroup liabilities not arising from derivatives.</t>
  </si>
  <si>
    <t>El valor ajustado de los pasivos intragrupo admisibles procedentes de los derivados calculados anteriormente debe añadirse al valor contable de los pasivos intragrupo admisibles no procedentes de derivados.</t>
  </si>
  <si>
    <t>Edellä laskettu johdannaisista syntyvien hyväksyttävien konsernin sisäisten velkojen korjattu arvo on lisättävä muista kuin johdannaisista syntyvien hyväksyttävien konsernin sisäisten velkojen kirjanpitoarvoon.</t>
  </si>
  <si>
    <t>La valeur ajustée des passifs intragroupes éligibles découlant d’instruments dérivés calculée ci-dessus doit être ajoutée à la valeur comptable des passifs intragroupes éligibles ne découlant pas d’instruments dérivés.</t>
  </si>
  <si>
    <t>Il valore corretto delle passività infragruppo ammissibili risultanti da derivati calcolato sopra deve essere sommato al valore contabile delle passività infragruppo ammissibili non risultanti da derivati.</t>
  </si>
  <si>
    <t>Pirmiau apskaičiuota pakoreguota reikalavimus atitinkančių grupės vidaus įsipareigojimų, atsirandančių dėl išvestinių finansinių priemonių, vertė turi būti pridėta prie reikalavimus atitinkančių grupės vidaus įsipareigojimų, atsirandančių ne dėl išvestinių finansinių priemonių, balansinės vertės.</t>
  </si>
  <si>
    <t>Iepriekš aprēķinātā kvalificēto grupas iekšējo saistību, kas izriet no atvasinātajiem instrumentiem, koriģētā vērtība ir jāpieskaita pie kvalificēto grupas iekšējo saistību, kas neizriet no atvasinātajiem instrumentiem, uzskaites vērtībai.</t>
  </si>
  <si>
    <t>De hierboven berekende aangepaste waarde van in aanmerking komende intragroeppassiva die voortvloeien uit derivaten, moet worden opgeteld bij de boekwaarde van in aanmerking komende intragroeppassiva die niet voortvloeien uit derivaten.</t>
  </si>
  <si>
    <t>Prilagojeno vrednost kvalificiranih obveznosti znotraj skupine, ki izhajajo iz izvedenih finančnih instrumentov, izračunano zgoraj, je treba dodati knjigovodski vrednosti kvalificiranih obveznosti znotraj skupine, ki ne izhajajo iz izvedenih finančnih instrumentov.</t>
  </si>
  <si>
    <t>Upravená hodnota kvalifikovaných vnútroskupinových záväzkov vyplývajúcich z derivátov vypočítaná vyššie sa musí pripočítať k účtovnej hodnote kvalifikovaných vnútroskupinových záväzkov , ktoré nevyplývajú z derivátov.</t>
  </si>
  <si>
    <t>B189</t>
  </si>
  <si>
    <t>Unterabschnitt F.iii) Vermögenswerte aus relevanten gruppeninternen Verbindlichkeiten</t>
  </si>
  <si>
    <t>F.iii) Kvalifitseeruvatest kontsernisisestest kohustustest tulenevad varad</t>
  </si>
  <si>
    <t>Υποτμήμα ΣΤ.iii) Στοιχεία ενεργητικού που προκύπτουν από επιλέξιμα ενδοομιλικά στοιχεία παθητικού</t>
  </si>
  <si>
    <t>Sub-section F.iii) Assets arising from qualifying intragroup liabilities</t>
  </si>
  <si>
    <t>Subsección F.iii) Activos procedentes de pasivos intragrupo admisibles</t>
  </si>
  <si>
    <t>Alakohta F.iii) Hyväksyttävistä konsernin sisäisistä veloista syntyvät varat</t>
  </si>
  <si>
    <t>Sous-section F.iii) Actifs découlant de passifs intragroupes éligibles</t>
  </si>
  <si>
    <t>Sottosezione F.iii) Attività risultanti da passività infragruppo ammissibili</t>
  </si>
  <si>
    <t>F.iii poskirsnis. Turtas, susidarantis dėl reikalavimus atitinkančių grupės vidaus įsipareigojimų</t>
  </si>
  <si>
    <t>F.iii) apakšiedaļa. Aktīvi, kas izriet no kvalificētajām grupas iekšējām saistībām</t>
  </si>
  <si>
    <t>Paragraaf F.iii) Activa die voortvloeien uit in aanmerking komende intragroeppassiva</t>
  </si>
  <si>
    <t>Podrazdelek F.iii) Sredstva, ki izhajajo iz kvalificiranih obveznosti znotraj skupine</t>
  </si>
  <si>
    <t xml:space="preserve">Podčasť F.iii) Aktíva vyplývajúce z kvalifikovaných vnútroskupinových záväzkov </t>
  </si>
  <si>
    <t>B191</t>
  </si>
  <si>
    <t>B197</t>
  </si>
  <si>
    <t>Unterabschnitt F.iv) Abzugsfähiger Gesamtbetrag von Vermögenswerten und Verbindlichkeiten aus relevanten gruppeninternen Verbindlichkeiten</t>
  </si>
  <si>
    <t>F.iv) Kvalifitseeruvatest kontsernisisestest kohustustest tulenevate varade ja kohustuste mahaarvatav kogusumma</t>
  </si>
  <si>
    <t>Υποτμήμα ΣΤ.iv) Συνολικό ποσό αφαίρεσης στοιχείων ενεργητικού και παθητικού που προκύπτουν από επιλέξιμα ενδοομιλικά στοιχεία παθητικού</t>
  </si>
  <si>
    <t>Sub-section F.iv) Total deductible amount of assets and liabilities arising from qualifying intragroup liabilities</t>
  </si>
  <si>
    <t>Subsección F.iv) Importe deducible total de activos y pasivos procedentes de pasivos intragrupo admisibles</t>
  </si>
  <si>
    <t>Alakohta F.iv) Hyväksyttävistä konsernin sisäisistä veloista syntyvien varojen ja velkojen vähennyskelpoinen kokonaismäärä</t>
  </si>
  <si>
    <t>Sous-section F.iv) Total du montant déductible des actifs et des passifs découlant de passifs intragroupes éligibles</t>
  </si>
  <si>
    <t>Sottosezione F.iv) Totale importo deducibile delle attività e delle passività risultanti da passività infragruppo ammissibili</t>
  </si>
  <si>
    <t>F.iv poskirsnis. Visa atskaitytina turto ir įsipareigojimų, atsirandančių dėl reikalavimus atitinkančių grupės vidaus įsipareigojimų, suma</t>
  </si>
  <si>
    <t>F.iv apakšiedaļa. Kopsumma, kas atskaitāma no aktīviem un pasīviem, kuri izriet no kvalificētajām grupas iekšējām saistībām</t>
  </si>
  <si>
    <t>Paragraaf F.iv) Totale aftrekbare bedrag van activa en passiva die voortvloeien uit in aanmerking komende intragroeppassiva</t>
  </si>
  <si>
    <t>Podrazdelek F.iv) Skupni odbitni znesek sredstev in obveznosti, ki izhajajo iz kvalificiranih obveznosti znotraj skupine</t>
  </si>
  <si>
    <t xml:space="preserve">Podčasť F.iv) Celková odpočítateľná suma kvalifikovaných vnútroskupinových aktív a záväzkov </t>
  </si>
  <si>
    <t>B199</t>
  </si>
  <si>
    <t>B204</t>
  </si>
  <si>
    <t>Abschnitt G. Vereinfachte Berechnungsmethoden</t>
  </si>
  <si>
    <t>G. Lihtsustatud arvutusmeetodid</t>
  </si>
  <si>
    <t>Τμήμα Ζ. Απλοποιημένες μέθοδοι υπολογισμού</t>
  </si>
  <si>
    <t>Sección G. Métodos de cálculo simplificados</t>
  </si>
  <si>
    <t>Kohta G. Yksinkertaistetut laskentamenetelmät</t>
  </si>
  <si>
    <t>Section G. Méthodes de calcul simplifiées</t>
  </si>
  <si>
    <t>Sezione G. Metodi di calcolo semplificato</t>
  </si>
  <si>
    <t>G skirsnis. Supaprastinti skaičiavimo metodai</t>
  </si>
  <si>
    <t>G iedaļa. Vienkāršotās aprēķina metodes</t>
  </si>
  <si>
    <t>Razdelek G. Poenostavljene metode izračuna</t>
  </si>
  <si>
    <t>Časť G. Zjednodušené metódy výpočtu.</t>
  </si>
  <si>
    <t>B205</t>
  </si>
  <si>
    <t>B207</t>
  </si>
  <si>
    <t>B209</t>
  </si>
  <si>
    <t xml:space="preserve">Bestimmte Wertpapierfirmen, die nur für eingeschränkte Dienstleistungen und Tätigkeiten zugelassen sind, müssen bestimmte Kapital- und Liquiditätsanforderungen nicht erfüllen oder können von diesen befreit werden. Folglich würden viele der Parameter der Risikoanpassung in Reiter „4. Risikoanpassung“ nicht auf diese Firmen zutreffen. Daher gilt für diese Institute eine spezielle vereinfachte Berechnungsmethode. </t>
  </si>
  <si>
    <t xml:space="preserve">Teatud kriisilahenduskorra alla kuuluvaid investeerimisühinguid, kellel on lubatud tegelda ainult piiratud teenuste ja tegevusega, võib vabastada teatud kapitali- ja likviidsusnõuetest. Seepärast ei kohaldata neile mitut vahelehel „4. Riskiga korrigeerimine“ esitatud riskiga korrigeerimise parameetrit. Nendele asutustele kohaldatakse seega konkreetset lihtsustatud arvutusmeetodit. </t>
  </si>
  <si>
    <t xml:space="preserve">Ορισμένες επιχειρήσεις επενδύσεων που εμπίπτουν στο πεδίο εφαρμογής και οι οποίες εξουσιοδοτούνται να πραγματοποιούν μόνο περιορισμένες υπηρεσίες και δραστηριότητες δεν υπόκεινται σε ορισμένες απαιτήσεις κεφαλαιακής επάρκειας και ρευστότητας ή μπορεί να απαλλάσσονται από αυτές. Κατά συνέπεια, πολλές από τις μετρήσεις προσαρμογής κινδύνου της καρτέλας «4. Προσαρμογή  κινδύνου», δεν θα ισχύουν για αυτές. Ως εκ τούτου, σε αυτά τα ιδρύματα εφαρμόζεται ειδική απλοποιημένη μέθοδος υπολογισμού. </t>
  </si>
  <si>
    <t xml:space="preserve">Certain investment firms in scope which are authorized to carry out only limited services and activities are not subject or may be exempted from certain capital and liquidity requirements. Consequently, many of the risk adjustment metrics in the tab '4. Risk adjustment' would not apply to them. A specific simplified calculation method is therefore applied to these institutions. </t>
  </si>
  <si>
    <t xml:space="preserve">Algunas empresas de inversión del ámbito de aplicación que solamente están autorizadas a llevar a cabo servicios y actividades limitados no están sujetas o pueden estar exentas de algunos requisitos de capital y liquidez. Por consiguiente, muchos de los parámetros del ajuste en función del riesgo de la pestaña «4. Ajuste al riesgo» no les son aplicables. Por lo tanto, se ha aplicado un método de cálculo simplificado específico a estas entidades. </t>
  </si>
  <si>
    <t xml:space="preserve">Eräisiin soveltamisalaan kuuluviin sijoituspalveluyrityksiin, joilla on lupa harjoittaa vain rajoitettuja palveluja ja toimintoja, ei sovelleta joitakin pääoma- ja maksuvalmiusvaatimuksia, tai ne voidaan vapauttaa tällaisista vaatimuksista. Näin ollen monet riskikorjausparametreista välilehdellä ”4. Riskikorjaus” eivät koske niitä. Näihin laitoksiin sovelletaan siis erityistä yksinkertaistettua laskentamenetelmää. </t>
  </si>
  <si>
    <t xml:space="preserve">Certaines entreprises d’investissement entrant dans le champ d’application dont l’agrément ne couvre qu’un nombre limité de services et d’activités ne sont pas soumises à certaines exigences de fonds propres et de liquidité ou sont susceptibles d’en être exemptées. Par conséquent, de nombreux paramètres d’ajustement en fonction des risques énoncés à l’onglet «4. Ajustement en fonction des risques» ne leur sont pas applicables. Une méthode de calcul simplifiée spécifique est donc appliquée à ces établissements. </t>
  </si>
  <si>
    <t xml:space="preserve">Determinate imprese di investimento autorizzate a svolgere solo servizi e attività limitati non sono assoggettate a taluni requisiti patrimoniali e di liquidità ovvero possono esserne esentate. Ad esse non si applicherebbero quindi molti dei parametri di correzione per i rischi di cui alla scheda “4. Correzione per i rischi”. A questi enti si applica pertanto uno specifico metodo di calcolo semplificato. </t>
  </si>
  <si>
    <t xml:space="preserve">Tam tikroms prižiūrimoms investicinėms įmonėms, kurioms leidžiama teikti tik ribotas paslaugas ir vykdyti tik ribotą veiklą, netaikomi arba gali būti netaikomi tam tikri kapitalo ir likvidumo reikalavimai. Todėl dauguma rizikos koregavimo rodiklių, nurodytų kortelėje „4. Koregavimas pagal riziką“, joms neturėtų būti taikomi. Dėl šios priežasties tokioms įstaigoms taikomas konkretus supaprastintas skaičiavimo metodas. </t>
  </si>
  <si>
    <t xml:space="preserve">Dažas attiecīgās jomas ieguldījumu brokeru sabiedrības, kurām ir piešķirta atļauja veikt tikai ierobežotus pakalpojumus un darbības, nav pakļautas vai var būt atbrīvotas no atsevišķām kapitāla un likviditātes prasībām. Attiecīgi, daudzi no riska korekcijas lielumiem cilnē '4. Riska korekcija' uz tām neattiecas. Tādēļ šīm iestādēm piemēro īpašu vienkāršoto aprēķina metodi. </t>
  </si>
  <si>
    <t xml:space="preserve">Bepaalde beleggingsondernemingen die onder het toepassingsgebied vallen en die slechts beperkte diensten en activiteiten mogen verrichten, zijn niet onderworpen aan of kunnen worden ontheven van bepaalde kapitaal- en liquiditeitsvereisten. Veel van de maatstaven voor de risicoaanpassing in tab '4. Risicoaanpassing’ zouden dus niet op hen van toepassing zijn. Op deze instellingen wordt dan ook een specifieke vereenvoudigde berekeningsmethode toegepast. </t>
  </si>
  <si>
    <t xml:space="preserve">Za nekatera zajeta investicijska podjetja, ki imajo dovoljenje za izvajanje samo omejenih storitev in dejavnosti, se nekatere kapitalske in likvidnostne zahteve ne uporabljajo oziroma so lahko oproščena takih zahtev. Zato se številne matrike za prilagoditev tveganjem z zavihka „4. Popravek zaradi tveganja“ zanje ne bi uporabljale. Za take institucije se torej uporablja posebna poenostavljena metoda izračuna. </t>
  </si>
  <si>
    <t xml:space="preserve">Určité investičné spoločnosti v rozsahu, ktoré sú oprávnené vykonávať len obmedzené služby a činnosti, nepodliehajú alebo nemusia byť oslobodené od určitých požiadaviek na kapitál a likviditu. V dôsledku toho existuje veľa metrík na úpravu rizík na tabuľke "4. Úprava rizík "by sa na ne nevzťahovala. Na tieto inštitúcie sa preto vzťahuje osobitná zjednodušená metóda výpočtu. </t>
  </si>
  <si>
    <t>B214</t>
  </si>
  <si>
    <t>Achtung!</t>
  </si>
  <si>
    <t>Tähelepanu!</t>
  </si>
  <si>
    <t>Προσοχή!</t>
  </si>
  <si>
    <t>Nota:</t>
  </si>
  <si>
    <t>Huom:</t>
  </si>
  <si>
    <t>Dėmesio!</t>
  </si>
  <si>
    <t>Uzmanību!</t>
  </si>
  <si>
    <t>Let op!</t>
  </si>
  <si>
    <t>Opozorilo</t>
  </si>
  <si>
    <t>Do pozornosti:</t>
  </si>
  <si>
    <t>B215</t>
  </si>
  <si>
    <t>Lautet der dem Feld 1C8 zugeordnete Wert „Ja“, dann muss das Institut keine weiteren Informationen bereitstellen.
Ansonsten gehen Sie bitte zum nächsten Feld.</t>
  </si>
  <si>
    <t>Kui välja 1C8 vastus on „jah“, ei ole sellelt asutuselt rohkem teavet vaja.
Muul juhul jätkake järgmiselt väljalt.</t>
  </si>
  <si>
    <t>Εάν η τιμή στο πεδίο «1C8» ανωτέρω είναι «Ναι», τότε δεν απαιτούνται άλλες πληροφορίες από το ίδρυμα.
Διαφορετικά, προχωρήστε στο επόμενο πεδίο.</t>
  </si>
  <si>
    <t>If the value to the field '1C8' above is 'Yes' then no more information is needed from the institution.
Otherwise, please move to the next field.</t>
  </si>
  <si>
    <t>Si el valor del campo «1C8» anterior es «Sí», no se necesita más información de la entidad.
De lo contrario, pase al campo siguiente.</t>
  </si>
  <si>
    <t>Jos kentän 1C8 arvo on ”Kyllä”, laitoksesta ei tarvitse täyttää muita tietoja.
Muussa tapauksessa siirrytään seuraavaan kenttään.</t>
  </si>
  <si>
    <t>Si la valeur du champ «1C8» ci-dessus est «Oui», aucune information supplémentaire n’est requise de la part de l’établissement.
Dans le cas contraire, veuillez passer au champ suivant.</t>
  </si>
  <si>
    <t>Se il valore del precedente campo “1C8” è “Sì”, allora non sono necessarie maggiori informazioni da parte dell’ente. 
In caso contrario, si prega di passare al campo successivo.</t>
  </si>
  <si>
    <t>Jeigu 1C8 laukelyje įrašyta „Taip“, iš įstaigos daugiau nereikalaujama pateikti jokios informacijos.
Kitu atveju eikite į kitą laukelį.</t>
  </si>
  <si>
    <t>Ja iepriekš minētā lauka '1C8' vērtība ir 'Jā', tad iestādei nav nepieciešams sniegt papildu informāciju.Pretējā gadījumā dodieties uz nākamo lauku.</t>
  </si>
  <si>
    <t>Als de waarde van het veld ‘1C8’ hierboven ‘Ja’ is, hoeft de instelling geen verdere informatie te verstrekken.
Ga in alle andere gevallen verder naar het volgende veld.</t>
  </si>
  <si>
    <t>Če je vrednost v polju „1C8“ zgoraj „Da“, instituciji ni treba predložiti nobenih drugih informacij.
V nasprotnem primeru nadaljujte v naslednjem polju.</t>
  </si>
  <si>
    <t>Ak je hodnota poľa "1C8" vyššie, "Áno", potom sa od inštitúcie nevyžadujú žiadne ďalšie informácie.
V opačnom prípade prejdite na ďalšie pole.</t>
  </si>
  <si>
    <t>B217</t>
  </si>
  <si>
    <t>Unterabschnitt G.ii) Vereinfachte Berechnungsmethode für relevante Hypothekenkreditinstitute, die durch gedeckte Schuldverschreibungen finanziert werden</t>
  </si>
  <si>
    <t>Υποτμήμα Ζ.ii) Απλοποιημένη μέθοδος υπολογισμού για επιλέξιμα ιδρύματα ενυπόθηκης πίστης που χρηματοδοτούνται από καλυμμένα ομόλογα</t>
  </si>
  <si>
    <t>Sub-section G.ii) Simplified calculation method for qualifying mortgage credit institutions financed by covered bonds</t>
  </si>
  <si>
    <t>Subsección G.ii) Método de cálculo simplificado para entidades de crédito hipotecario financiadas por bonos u obligaciones garantizados que cumplan los requisitos</t>
  </si>
  <si>
    <t>Alakohta G.ii) Yksinkertaistettu laskentamenetelmä katetuilla joukkovelkakirjalainoilla rahoitetuille kiinnitysluottolaitoksille</t>
  </si>
  <si>
    <t>Sous-section G.ii) Méthode de calcul simplifiée pour établissements de crédit hypothécaire financés par l’émission d’obligations garanties</t>
  </si>
  <si>
    <t>Sottosezione G.ii) Metodo del calcolo semplificato per istituti di credito ipotecario che si finanziano con obbligazioni garantite</t>
  </si>
  <si>
    <t>G.ii poskirsnis. Supaprastintas skaičiavimo metodas reikalavimus atitinkančioms padengtomis obligacijomis finansuojamoms hipotekos kredito įstaigoms</t>
  </si>
  <si>
    <t>Paragraaf G.ii) Vereenvoudigde berekeningsmethode voor in aanmerking komende instellingen voor hypothecair krediet die door gedekte obligaties worden gefinancierd</t>
  </si>
  <si>
    <t>Podrazdelek G.ii) Poenostavljena metoda izračuna za kvalificirane hipotekarne kreditne institucije, ki se financirajo s kritimi obveznicami</t>
  </si>
  <si>
    <t>Podčasť G.ii) Zjednodušená metóda výpočtu pre kvalifikované hypotekárne úverové inštitúcie financované krytými dlhopismi</t>
  </si>
  <si>
    <t>B219</t>
  </si>
  <si>
    <t>Hypothekenkreditinstitute, die durch gedeckte Schuldverschreibungen finanziert werden, gemäß Artikel 45 Absatz 3 der Bankenabwicklungsrichtlinie werden im Einklang mit den Artikeln 44 und 101 der Bankenabwicklungsrichtlinie nicht im Rahmen der Abwicklungsfinanzierungsmechanismen rekapitalisiert. Sollten diese Institute aufgrund ihrer Größe nicht für den für kleine Institute geltenden vereinfachten, auf einen Pauschalbetrag gestützten Ansatz (siehe Abschnitt B im Reiter "2. Jährlicher Grundbeitrag") infrage kommen, so zahlen diese 50 % ihres jährlichen Grundbeitrags. Wenn ihr Risikoprofil allerdings dem eines Instituts ähnelt, das aus einem der in Artikel 101 der Bankenabwicklungsrichtlinie genannten Gründe den Abwicklungsfinanzierungsmechanismen in Anspruch genommen hat, oder sogar risikoreicher ist, dann wird der jeweilige jährliche Beitrag weder im Rahmen des vereinfachten, auf einen Pauschalbetrag gestützten Ansatzes noch mittels des 50 %-Ansatzes auf den jährlichen Grundbeitrag ermittelt, sondern muss das Institut in diesem Fall das gesamte Meldeformular ausfüllen (Reiter 1 bis 4).</t>
  </si>
  <si>
    <t>Pandikirjadega rahastatud hüpoteegikrediidiasutusi, mis on määratletud kriisilahenduse direktiivi artikli 45 lõikes 3, ei rekapitaliseerita kriisilahendusrahastute kasutamise abil kooskõlas kriisilahenduse direktiivi artiklitega 44 ja 101. Seega, kui nende suurus ei võimalda neil kvalifitseeruda väikestele krediidiasutustele ja investeerimisühingutele kohaldatavale lihtsustatud kindlasummalisele lähenemisviisile (vt eespool alaosa B.ii), kohaldatakse nende aasta baasosamaksele 50%. Kui nad aga sarnanevad riskiprofiili poolest krediidiasutuse või investeerimisühinguga, kes on kasutanud mis tahes kriisilahenduse direktiivi artiklis 101 nimetatud eesmärkidel kriisilahendusrahastut, või ületavad seda, ei arvutata individuaalset aasta osamakset ei lihtsustatud kindlasummalise lähenemisviisi ega 50% aasta baasosamakse alusel ning krediidiasutus või investeerimisühing peab täitma kogu aruandlusvormi (vahelehed 1–4).</t>
  </si>
  <si>
    <t>Ιδρύματα ενυπόθηκης πίστης που χρηματοδοτούνται από καλυμμένα ομόλογα, όπως ορίζονται στο άρθρο 45 παράγραφος 3 της οδηγίας BRRD, δεν θα ανακεφαλαιοποιούνται χρησιμοποιώντας τις χρηματοδοτικές ρυθμίσεις εξυγίανσης σύμφωνα με τα άρθρα 44 και 101 της οδηγίας BRRD. Κατά συνέπεια, σε περίπτωση που το μέγεθός τους δεν τους επιτρέπει να πληρούν τις προϋποθέσεις για την απλοποιημένη μέθοδο κατ’ αποκοπή που εφαρμόζεται σε μικρά ιδρύματα (βλέπε ανωτέρω υποτμήμα Β.ii), θα εφαρμόζεται 50% επί της βασικής ετήσιας εισφοράς τους. Ωστόσο, εάν το προφίλ κινδύνου τους είναι παρόμοιο ή υπερβαίνει το προφίλ ενός ιδρύματος το οποίο έχει χρησιμοποιήσει τη χρηματοδοτική ρύθμιση εξυγίανσης για οποιονδήποτε από τους σκοπούς που αναφέρονται στο άρθρο 101 της οδηγίας BRRD, η ατομική ετήσια εισφορά δεν θα υπολογίζεται βάσει της απλοποιημένης μεθόδου κατ’ αποκοπή ούτε με εφαρμογή του 50% επί της βασικής ετήσιας εισφοράς, και το ίδρυμα θα πρέπει να συμπληρώσει ολόκληρο το έντυπο αναφοράς (καρτέλες 1 έως 4).</t>
  </si>
  <si>
    <t>Mortgage credit institutions financed by covered bonds as defined in Article 45(3) of the BRRD will not be recapitalized through the use of the resolution financing arrangements in accordance with Articles 44 and 101 of the BRRD. Consequently, in case their size does not allow them to qualify for the simplified lump-sum approach applied to small institutions (see section B.ii above), 50% will be applied on their basic annual contribution. However, if their risk profile is similar or above the one of an institution that has used the resolution financing arrangement for any of the purposes referred to in Article 101 of the BRRD, then the individual annual contribution will not be calculated by applying the simplified lump-sum approach nor the 50% on the basic annual contribution, and the whole reporting form must be filled in by the institution (tabs 1 to 4).</t>
  </si>
  <si>
    <t>Las entidades de crédito hipotecario financiadas por bonos u obligaciones garantizados, conforme a la definición del artículo 45, apartado 3 de la DRRB, no se recapitalizarán mediante el uso de los mecanismos de financiación de resolución de acuerdo con los artículos 44 y 101 de la DRRB. Por consiguiente, si su tamaño no les permite cumplir los requisitos para el enfoque de tanto alzado simplificado aplicado a las entidades pequeñas (véase la sección B.ii anterior), se aplicará un 50 % a su contribución anual de base. No obstante, si el perfil de riesgo es similar o superior al de una entidad que haya usado el mecanismo de financiación de resolución para cualquiera de los fines contemplados en el artículo 101 de la DRRB, la aportación anual individual no se calculará mediante la aplicación del enfoque de tanto alzado simplificado ni el 50 % sobre la contribución anual de base y deberá cumplimentar el formulario en su totalidad (pestañas 1 a 4).</t>
  </si>
  <si>
    <t>BRRD:n 45 artiklan 3 kohdassa tarkoitettujen katetuilla joukkovelkakirjalainoilla rahoitettujen kiinnitysluottolaitosten pääomapohjaa ei voida vahvistaa käyttämällä kriisinratkaisun rahoitusjärjestelyjä BRRD:n 44 ja 101 artiklan mukaisesti. Jos tällaisiin laitoksiin ei voida niiden koon vuoksi soveltaa pieniin laitoksiin sovellettavaa yksinkertaistetun kiinteämääräisen summan menetelmää (ks. alakohta B.ii), niiden vuotuinen perusrahoitusosuus on laskettava 50 prosentin perusteella. Jos niiden riskiprofiili on samankaltainen tai korkeampi kuin sen laitoksen riskiprofiili, joka on käyttänyt kriisinratkaisun rahoitusjärjestelyä johonkin BRRD:n 101 artiklassa mainittuun tarkoitukseen, yksilöllistä vuotuista rahoitusosuutta ei lasketa kuitenkaan yksinkertaistetun kiinteämääräisen summan menetelmällä eikä laskemalla 50 prosenttia vuotuisesta perusrahoitusosuudesta, vaan laitoksen on täytettävä koko raportointilomake (välilehdet 1–4).</t>
  </si>
  <si>
    <t>Conformément aux articles 44 et 101 de la BRRD, les établissements de crédit hypothécaire financés par l’émission d’obligations au sens de l’article 45, paragraphe 3, de la BRRD ne seront pas recapitalisés par le biais des dispositifs de financement pour la résolution. Par conséquent, si leur taille ne leur permet pas d’être éligibles pour appliquer l’approche simplifiée des sommes forfaitaires applicables aux petits établissements (voir section B.ii ci-dessus), les contributions seront calculées sur la base de 50 % de leur contribution annuelle de base. Toutefois, si leur profil de risque est similaire ou supérieur à celui d’un établissement ayant utilisé le dispositif de financement pour la résolution pour l’un ou l’autre des objectifs visés à l’article 101 de la BRRD, la contribution annuelle individuelle ne sera pas calculée en appliquant l’approche simplifiée des sommes forfaitaires ni sur la base de 50 % de la contribution annuelle de base et l’établissement est tenu de remplir la totalité du formulaire de déclaration (onglets 1 à 4).</t>
  </si>
  <si>
    <t>Gli istituti di credito ipotecario che si finanziano con obbligazioni garantite ai sensi dell’articolo 45, paragrafo 3, della direttiva BRRD non saranno ricapitalizzati ricorrendo ai meccanismi di finanziamento della risoluzione a norma degli articoli 44 e 101 della direttiva BRRD. Di conseguenza, nel caso in cui le loro dimensioni non consentano loro di essere ammissibili al metodo forfettario semplificato applicato agli enti di piccole dimensioni (cfr. la sezione B.ii di cui sopra), il 50 % verrà applicato sul loro contributo annuale di base. Tuttavia, se il loro profilo di rischio è simile o superiore a quello di un ente che ha utilizzato il meccanismo di finanziamento della risoluzione per uno degli scopi di cui all’articolo 101 della direttiva BRRD, il singolo contributo annuale non sarà calcolato applicando né il metodo forfettario semplificato né il 50 % sul contributo annuale di base, e l’intero modulo di segnalazione dovrà essere compilato dall’ente (schede da 1 a 4).</t>
  </si>
  <si>
    <t>Padengtomis obligacijomis finansuojamos hipotekos kredito įstaigos, kaip apibrėžta BGPD 45 straipsnio 3 dalyje, nebus rekapitalizuojamos naudojant pertvarkymo finansavimo struktūras pagal BGPD 44 ir 101 straipsnius. Taigi, jeigu dėl jų dydžio joms negalima leisti pasinaudoti mažoms įstaigoms taikoma supaprastinta nustatyto dydžio sumos metodika (žr. B.ii skirsnį), jų baziniam metiniam įnašui bus taikomas 50 proc. koeficientas. Tačiau jeigu jų rizikos pobūdis yra panašus į įstaigos, kuri pasinaudojo pertvarkymo finansavimo struktūra kuriais nors iš BGPD 101 straipsnyje nurodytais tikslais, rizikos pobūdį arba joms būdinga didesnė rizika, tada individualus metinis įnašas nebus apskaičiuojamas pagal supaprastintą nustatyto dydžio sumos metodiką, baziniam metiniam įnašui nebus taikomas 50 proc. koeficientas ir įstaiga turės užpildyti visą ataskaitos formą (1–4 korteles).</t>
  </si>
  <si>
    <t>Hipotekārās kredīta iestādes, kas tiek finansētas ar segtām obligācijām, kā definēts Banku atveseļošanas un noregulējuma direktīvas 45. panta 3. punktā, netiks rekapitalizētas ar noregulējuma finansēšanas kārtības izmantošanas palīdzību saskaņā ar Banku atveseļošanas un noregulējuma direktīvas 44. un 101. pantu. Attiecīgi, ja to lielums neļauj tām atbilst vienkāršotai vienreizējā maksājuma pieejai, kas tiek piemērota mazām iestādēm (skatīt iepriekš B.ii) iedaļu, tad to gada pamata iemaksai tiek piemērota likme 50 %. Tomēr, ja to riska profils ir līdzīgs vai lielāks par tādas iestādes, kas ir izmantojusi noregulējuma finansēšanas kārtību jebkuram no Banku atveseļošanas un noregulējuma direktīvas 101. pantā minētajiem mērķiem, tad atsevišķā gada iemaksa netiks aprēķināta, piemērojot vienkāršoto vienreizējā maksājumu pieeju, ne arī 50 % likmi gada pamata iemaksai, un iestādei ir jāaizpilda visa ziņošanas forma (1. līdz 4. cilne).</t>
  </si>
  <si>
    <t>Instellingen voor hypothecair krediet die door gedekte obligaties worden gefinancierd als gedefinieerd in artikel 45, lid 3, van Richtlijn 2014/59/EU, zullen, overeenkomstig de artikelen 44 en 101 van Richtlijn 2014/59/EU, niet worden geherkapitaliseerd door gebruik te maken van de financieringsregelingen voor de afwikkeling. Als zij dus op grond van hun omvang niet in aanmerking komen voor de vereenvoudigde forfaitaire benadering die geldt voor kleine instellingen (zie paragraaf B.ii hierboven), wordt 50% over hun jaarlijkse basisbijdrage berekend. Is hun risicoprofiel echter gelijk aan of hoger dan die van een instelling die de financieringsregeling voor de afwikkeling heeft gebruikt voor een van de doelen als bedoeld in artikel 101 van Richtlijn 2014/59/EU, dan wordt de individuele jaarlijkse bijdrage niet berekend door toepassing van de vereenvoudigde forfaitaire benadering of door 50% over hun jaarlijkse basisbijdrage te berekenen, en moet de instelling het hele rapportageformulier invullen (tabs 1 tot en met 4).</t>
  </si>
  <si>
    <t>Hipotekarne kreditne institucije, ki se financirajo s kritimi obveznicami, iz člena 45(3) direktive DSRB ne bodo dokapitalizirane z uporabo shem za financiranje reševanja v skladu s členoma 44 in 101 navedene direktive. Če torej zaradi svoje velikosti ne izpolnjujejo pogojev za pristop poenostavljenega pavšalnega prispevka, ki se uporablja za majhne institucije (glej razdelek B.ii zgoraj), bo uporabljenih 50 % njihovega osnovnega letnega prispevka. Če pa je njihov profil tveganja podoben profilu tveganja institucije, ki je uporabila shemo za financiranje reševanja za katerega koli od namenov iz člena 101 direktive DSRB, ali višji od njega, posamezni letni prispevek ne bo izračunan z uporabo pristopa poenostavljenega pavšalnega prispevka niti z uporabo 50 % osnovnega letnega prispevka, institucija pa mora izpolniti celoten obrazec za poročanje (zavihke od 1 do 4).</t>
  </si>
  <si>
    <t>Hypotekárne úverové inštitúcie financované krytými dlhopismi, ako je to definované v článku 45 ods. 3 BRRD nebudú rekapitalizované prostredníctvom mechanizmu financovania krízových situácií v súlade s článkami 44 a 101 BRRD. Preto v prípade, že ich veľkosť im neumožňuje kvalifikovať sa na zjednodušený paušálny prístup uplatňovaný na malé inštitúcie (pozri časť B.ii vyššie), 50% sa bude uplatňovať na ich základný ročný príspevok. Ak je však ich rizikový profil podobný alebo vyšší ako rizikový profil inštitúcie, ktorá použila mechanizmus financovania krízových situácií  pre niektorý z účelov uvedených v článku 101 BRRD, potom sa individuálny ročný príspevok nebude vypočítavať použitím zjednodušeného paušálneho prístupu, ani 50% základného ročného príspevku a inštitúcia musí vyplniť celý formulár hlásenia (tabuľky 1 až 4).</t>
  </si>
  <si>
    <t>B225</t>
  </si>
  <si>
    <t>Pozor:</t>
  </si>
  <si>
    <t>B226</t>
  </si>
  <si>
    <t>Lautet der dem Feld 1C10 zugeordnete Wert „Ja“, muss das Institut keine weiteren Informationen bereitstellen (die Abwicklungsbehörde könnte nach der Beurteilung des Risikoprofils zusätzliche Informationen anfordern).
Ansonsten gehen Sie bitte zum nächsten Reiter.</t>
  </si>
  <si>
    <t>Kui välja 1C10 vastus on „jah“, ei ole sellelt asutuselt rohkem teavet vaja (kriisilahendusasutus võib pärast asutuse riskiprofiili hindamist küsida lisateavet).
Muul juhul jätkake järgmiselt vahelehelt.</t>
  </si>
  <si>
    <t>Εάν η τιμή στο πεδίο «1C10» ανωτέρω είναι «Ναι», τότε δεν απαιτούνται περαιτέρω πληροφορίες από το ίδρυμα (η αρχή εξυγίανσης κατόπιν αξιολόγησης του προφίλ κινδύνου θα μπορούσε να ζητήσει πρόσθετες πληροφορίες).
Διαφορετικά, προχωρήστε στην επόμενη καρτέλα.</t>
  </si>
  <si>
    <t>If the value to the field '1C10' above is 'Yes' then no more information is needed from the institution (the resolution authority after assessment of the risk profile could ask for additional information).
Otherwise, please move to the next tab.</t>
  </si>
  <si>
    <t>Si el valor «1C10» es «Sí» no es necesario que la entidad aporte más información (la autoridad de resolución, después de evaluar el perfil de riesgo, podrá solicitar información adicional).
De lo contrario, pase a la pestaña siguiente.</t>
  </si>
  <si>
    <t>Jos edellä olevan kentän 1C10 arvo on "Kyllä", laitoksesta ei tarvitse täyttää muita tietoja (arvioituaan riskiprofiilin kriisinratkaisuviranomainen saattaa pyytää lisätietoja).
Muussa tapauksessa siirrytään seuraavalle välilehdelle.</t>
  </si>
  <si>
    <t>Si la valeur du champ «1C10» ci-dessus est «oui», l’établissement ne doit pas fournir d’informations supplémentaires (après l’évaluation du profil de risque, l’autorité de résolution pourrait demander des informations supplémentaires).
Dans le cas contraire, veuillez passer à l’onglet suivant.</t>
  </si>
  <si>
    <t>Se il valore del precedente campo “1C10” è “Sì”, non sono necessarie ulteriori informazioni da parte dell’ente (l’autorità di risoluzione potrebbe chiedere informazioni aggiuntive dopo la valutazione del profilo di rischio).
In caso contrario, si prega di passare alla sceda successiva.</t>
  </si>
  <si>
    <t>Jei pirmiau nurodytame 1C10 laukelyje įrašyta „Taip“, iš įstaigos daugiau nereikalaujama pateikti jokios informacijos (įvertinusi rizikos pobūdį, pertvarkymo institucija gali paprašyti papildomos informacijos).
Kitu atveju eikite į kitą kortelę.</t>
  </si>
  <si>
    <t>Ja vērtība laukā '1C10' iepriekš ir 'Jā', no iestādes informācija vairs nav nepieciešama (pēc riska profila novērtēšanas noregulējuma iestāde var lūgt papildinformāciju).Pretējā gadījumā dodieties uz nākamo cilni.</t>
  </si>
  <si>
    <t>Indien het antwoord in veld 1C10 hierboven 'Ja' is, hoeft de instelling geen verdere informatie te verstrekken (de afwikkelingsautoriteit kan na beoordeling van het risicoprofiel aanvullende informatie vragen).
Ga in alle andere gevallen verder naar de volgende tab.</t>
  </si>
  <si>
    <t>Če je vrednost polja „1C10“ zgoraj „Da“, instituciji ni treba predložiti dodatnih informacij (organ za reševanje lahko po oceni profila tveganja zahteva dodatne informacije).
V nasprotnem primeru nadaljujte v naslednjem zavihku.</t>
  </si>
  <si>
    <t>Ak je hodnota pre pole "1C10" "Áno", potom sa od inštitúcie nevyžadujú žiadne ďalšie informácie (orgán pre riešenie krízových situácií po posúdení rizikového profilu môže požiadať o dodatočné informácie).
V opačnom prípade prejdite na ďalšie pole.</t>
  </si>
  <si>
    <t>Davon: relevante Verbindlichkeiten aus Derivaten im Zusammenhang mit Clearing-Tätigkeiten</t>
  </si>
  <si>
    <t>Millest: tuletisinstrumentidest tulenevad kliirimistegevusega seotud kvalifitseeruvad kohustused</t>
  </si>
  <si>
    <t>Εκ των οποίων: επιλέξιμα στοιχεία παθητικού που προκύπτουν από παράγωγα τα οποία σχετίζονται με δραστηριότητες εκκαθάρισης</t>
  </si>
  <si>
    <t>Of which: qualifying liabilities arising from derivatives related to clearing activities</t>
  </si>
  <si>
    <t>De los cuales: pasivos admisibles procedentes de derivados conexos a actividades de compensación</t>
  </si>
  <si>
    <t>Josta: johdannaisista syntyviä hyväksyttäviä velkoja, jotka liittyvät määritystoimintoihin</t>
  </si>
  <si>
    <t>Dont : passifs éligibles résultant des instruments dérivés se rapportant aux activités de compensation</t>
  </si>
  <si>
    <t>Di cui: passività ammissibili risultanti da derivati legate alle attività di compensazione</t>
  </si>
  <si>
    <t>Iš jų: reikalavimus atitinkantys įsipareigojimai, atsirandantys dėl išvestinių finansinių priemonių ir susiję su tarpuskaitos veikla</t>
  </si>
  <si>
    <t>No kurām: kvalificētās saistības, kas izriet no atvasinātajiem instrumentiem attiecībā uz tīrvērtes darbībām</t>
  </si>
  <si>
    <t>Waarvan: in aanmerking komende passiva die voortvloeien uit derivaten en die verband houden met clearingactiviteiten</t>
  </si>
  <si>
    <t>Od tega: kvalificirane obveznosti, ki izhajajo iz izvedenih finančnih instrumentov, povezanih s klirinškimi dejavnostmi</t>
  </si>
  <si>
    <t>Z toho: oprávnené záväzky vyplývajúce z derivátov súvisiacich s klíringovými činnosťami</t>
  </si>
  <si>
    <t>Davon: Verbindlichkeiten aus Derivaten, die nicht im Zusammenhang mit Clearing-Tätigkeiten stehen
(automatisch - nicht auszufüllen)</t>
  </si>
  <si>
    <t>Millest: tuletisinstrumentidest tulenevad kliirimistegevusega mitteseotud kohustused 
(automaatne – mitte täita)</t>
  </si>
  <si>
    <t>Εκ των οποίων: στοιχεία παθητικού που προκύπτουν από παράγωγα τα οποία δεν σχετίζονται με δραστηριότητες εκκαθάρισης 
(αυτόματο - δεν συμπληρώνεται)</t>
  </si>
  <si>
    <t>Of which: liabilities arising from derivatives not related to clearing activities 
(automatic - not to fill in)</t>
  </si>
  <si>
    <t>De los cuales: pasivos admisibles procedentes de derivados no conexos a actividades de compensación 
(automático - no cumplimentar)</t>
  </si>
  <si>
    <t>Josta: johdannaisista syntyviä hyväksyttäviä velkoja, jotka eivät liity määritystoimintoihin 
(automaattinen - ei täytetä)</t>
  </si>
  <si>
    <t>Dont : passifs découlant d’instruments dérivés ne se rapportant pas aux activités de compensation
(rempli automatiquement - ne pas remplir)</t>
  </si>
  <si>
    <t>Di cui: passività ammissibili risultanti da derivati non legate alle attività di compensazione 
(valore automatico - non compilare)</t>
  </si>
  <si>
    <t>Iš jų: įsipareigojimai, atsirandantys dėl išvestinių finansinių priemonių ir nesusiję su tarpuskaitos veikla
(užpildoma automatiškai – nepildyti)</t>
  </si>
  <si>
    <t>Tai skaitā: saistības, kas izriet no atvasinātajiem instrumentiem un nav saistītas ar tīrvērtes darbībām 
(automātisks – nav jāaizpilda)</t>
  </si>
  <si>
    <t>Waarvan: passiva die voortvloeien uit derivaten en die geen verband houden met clearingactiviteiten 
(automatisch veld - niet invullen)</t>
  </si>
  <si>
    <t>Od tega: obveznosti, ki izhajajo iz izvedenih finančnih instrumentov, ki niso povezane s klirinškimi dejavnostmi
(Samodejno – ni treba izpolniti)</t>
  </si>
  <si>
    <t>Z toho: záväzky vyplývajúce z derivátov, ktoré nesúvisia s klíringovými činnosťami
(automaticky - nevypĺňa sa)</t>
  </si>
  <si>
    <t>Derivative Untergrenze
(automatisch - nicht auszufüllen)</t>
  </si>
  <si>
    <t>Tuletisinstrumentide alampiiri tegur 
(automaatne – mitte täita)</t>
  </si>
  <si>
    <t>Συντελεστής κατώτατου ορίου παραγώγων
(αυτόματο - δεν συμπληρώνεται)</t>
  </si>
  <si>
    <t>Derivative floor factor
(automatic - not to fill in)</t>
  </si>
  <si>
    <t>Factor de límite mínimo del derivado
(automático - no cumplimentar)</t>
  </si>
  <si>
    <t>Johdannaiseen sovellettava alaraja (floor factor)
(automaattinen - ei täytetä)</t>
  </si>
  <si>
    <t>Facteur plancher pour les instruments dérivés
(rempli automatiquement - ne pas remplir)</t>
  </si>
  <si>
    <t>Fattore massimale derivati 
(valore automatico - non compilare)</t>
  </si>
  <si>
    <t>Išvestinių finansinių priemonių apatinės ribos koeficientas
(užpildoma automatiškai – nepildyti)</t>
  </si>
  <si>
    <t>Atvasināto instrumentu minimālās robežvērtības faktors
(automātisks – nav jāaizpilda)</t>
  </si>
  <si>
    <t>Factor ondergrens derivaten
(automatisch veld - niet invullen)</t>
  </si>
  <si>
    <t>Faktor praga izvedenih finančnih instrumentov
(Samodejno – ni treba izpolniti)</t>
  </si>
  <si>
    <t>Faktor minimálnej hodnoty derivátu
(automaticky - nevypĺňa sa)</t>
  </si>
  <si>
    <t>Tuletisinstrumentidest tulenevate kliirimistegevusega seotud kvalifitseeruvate kohustuste korrigeeritud väärtus 
(automaatne – mitte täita)</t>
  </si>
  <si>
    <t>Προσαρμοσμένη αξία επιλέξιμων στοιχείων παθητικού που σχετίζονται με δραστηριότητες εκκαθάρισης και προκύπτουν από παράγωγα
(αυτόματο - δεν συμπληρώνεται)</t>
  </si>
  <si>
    <t>Adjusted value of qualifying liabilities related to clearing activities arising from derivatives
(automatic - not to fill in)</t>
  </si>
  <si>
    <t>Valor ajustado de los pasivos admisibles conexos a actividades de compensación procedentes de derivados
(automático - no cumplimentar)</t>
  </si>
  <si>
    <t>Johdannaisista määritystoimintojen osalta syntyvien hyväksyttävien velkojen korjattu arvo
(automaattinen - ei täytetä)</t>
  </si>
  <si>
    <t>Valeur ajustée des passifs éligibles se rapportant aux activités de compensation découlant d’instruments dérivés
(rempli automatiquement - ne pas remplir)</t>
  </si>
  <si>
    <t>Valore corretto delle passività ammissibili legate alle attività di compensazione risultanti da derivati 
(valore automatico - non compilare)</t>
  </si>
  <si>
    <t>Pakoreguota reikalavimus atitinkančių įsipareigojimų, susijusių su tarpuskaitos veikla ir atsirandančių dėl išvestinių finansinių priemonių, vertė
(užpildoma automatiškai – nepildyti)</t>
  </si>
  <si>
    <t>Ar tīrvērtes darbībām saistīto kvalificēto saistību, kas izriet no atvasinātajiem instrumentiem, koriģētā vērtība
(automātisks – nav jāaizpilda)</t>
  </si>
  <si>
    <t>Aangepaste waarde van in aanmerking komende passiva die verband houden met clearingactiviteiten en die voortvloeien uit derivaten
(automatisch veld - niet invullen)</t>
  </si>
  <si>
    <t>Prilagojena vrednost kvalificiranih obveznosti, povezanih s klirinškimi dejavnostmi, ki izhajajo iz izvedenih finančnih instrumentov 
(Samodejno – ni treba izpolniti)</t>
  </si>
  <si>
    <t>Upravená hodnota kvalifikovaných záväzkov súvisiacich s klíringovými aktivitami vyplývajúcimi z derivátov
(automaticky - nevypĺňa sa)</t>
  </si>
  <si>
    <t xml:space="preserve">Gesamtbuchwert von relevanten Verbindlichkeiten im Zusammenhang mit Clearing-Tätigkeiten </t>
  </si>
  <si>
    <t xml:space="preserve">Kliirimistegevusega seotud kvalifitseeruvate kohustuste raamatupidamislik koguväärtus </t>
  </si>
  <si>
    <t xml:space="preserve">Συνολική λογιστική αξία επιλέξιμων στοιχείων παθητικού που σχετίζονται με δραστηριότητες εκκαθάρισης </t>
  </si>
  <si>
    <t xml:space="preserve">Total accounting value of qualifying liabilities related to clearing activities </t>
  </si>
  <si>
    <t xml:space="preserve">Valor contable total de los pasivos admisibles conexos a actividades de compensación </t>
  </si>
  <si>
    <t xml:space="preserve">Määritystoimintojen osalta hyväksyttävien velkojen yhteenlaskettu kirjanpitoarvo </t>
  </si>
  <si>
    <t xml:space="preserve">Valeur comptable totale des passifs éligibles se rapportant aux activités de compensation </t>
  </si>
  <si>
    <t xml:space="preserve">Valore contabile complessivo delle passività ammissibili legate alle attività di compensazione </t>
  </si>
  <si>
    <t xml:space="preserve">Bendra reikalavimus atitinkančių įsipareigojimų, susijusių su tarpuskaitos veikla, balansinė vertė </t>
  </si>
  <si>
    <t xml:space="preserve">Kopējā ar tīrvērtes darbībām saistīto kvalificēto saistību uzskaites vērtība </t>
  </si>
  <si>
    <t xml:space="preserve">Totale boekwaarde van in aanmerking komende passiva die verband houden met clearingactiviteiten </t>
  </si>
  <si>
    <t xml:space="preserve">Skupna knjigovodska vrednost kvalificiranih obveznosti, povezanih s klirinškimi dejavnostmi </t>
  </si>
  <si>
    <t xml:space="preserve">Celková odpočítateľná suma kvalifikovaných záväzkov súvisiacich s klíringovými činnosťami </t>
  </si>
  <si>
    <t>Davon: aus Derivaten</t>
  </si>
  <si>
    <t>Millest: tuletisinstrumentidest tulenevad</t>
  </si>
  <si>
    <t>Εκ των οποίων: προκύπτουν από παράγωγα</t>
  </si>
  <si>
    <t>Of which: arising from derivatives</t>
  </si>
  <si>
    <t>De los cuales: procedentes de derivados</t>
  </si>
  <si>
    <t>Josta: johdannaisista syntyviä</t>
  </si>
  <si>
    <t>Dont : découlant d’instruments dérivés</t>
  </si>
  <si>
    <t>Di cui: risultanti da derivati</t>
  </si>
  <si>
    <t>Iš jų: atsirandantys dėl išvestinių finansinių priemonių</t>
  </si>
  <si>
    <t>No kuriem: kas izriet no atvasinātajiem instrumentiem</t>
  </si>
  <si>
    <t>waaronder: voortvloeiend uit derivaten</t>
  </si>
  <si>
    <t>Od tega: ki izhajajo iz izvedenih finančnih instrumentov</t>
  </si>
  <si>
    <t>Z toho: vyplývajúce z derivátov</t>
  </si>
  <si>
    <t>Davon: nicht aus Derivaten
(automatisch - nicht auszufüllen)</t>
  </si>
  <si>
    <t>Millest: tuletisinstrumentidest mittetulenevad 
(automaatne – mitte täita)</t>
  </si>
  <si>
    <t>Εκ των οποίων: δεν προκύπτουν από παράγωγα
(αυτόματο - δεν συμπληρώνεται)</t>
  </si>
  <si>
    <t>Of which: not arising from derivatives
(automatic - not to fill in)</t>
  </si>
  <si>
    <t>De los cuales: no procedentes de derivados
(automático - no cumplimentar)</t>
  </si>
  <si>
    <t>Joista: ei synny johdannaisista
(automaattinen - ei täytetä)</t>
  </si>
  <si>
    <t>Dont : ne découlant pas d’instruments dérivés
(rempli automatiquement - ne pas remplir)</t>
  </si>
  <si>
    <t>Di cui: non risultanti da derivati 
(valore automatico - non compilare)</t>
  </si>
  <si>
    <t>Iš jų: atsirandantys ne dėl išvestinių finansinių priemonių
(užpildoma automatiškai – nepildyti)</t>
  </si>
  <si>
    <t>Tai skaitā: kas neizriet no atvasinātajiem instrumentiem
(automātisks – nav jāaizpilda)</t>
  </si>
  <si>
    <t>Waarvan: niet voortvloeiend uit derivaten
(automatisch veld - niet invullen)</t>
  </si>
  <si>
    <t>Od tega: ki ne izhajajo iz izvedenih finančnih instrumentov
(Samodejno – ni treba izpolniti)</t>
  </si>
  <si>
    <t>Z toho: nevyplývajúce z derivátov
(automaticky - nevypĺňa sa)</t>
  </si>
  <si>
    <t>Abzugsfähiger Gesamtbetrag relevanter Verbindlichkeiten im Zusammenhang mit Clearing-Tätigkeiten
(automatisch - nicht auszufüllen)</t>
  </si>
  <si>
    <t>Kliirimistegevusega seotud kvalifitseeruvate kohustuste mahaarvatav kogusumma 
(automaatne – mitte täita)</t>
  </si>
  <si>
    <t>Συνολικό ποσό αφαίρεσης επιλέξιμων στοιχείων παθητικού που σχετίζονται με δραστηριότητες εκκαθάρισης
(αυτόματο - δεν συμπληρώνεται)</t>
  </si>
  <si>
    <t>Total deductible amount of qualifying liabilities related to clearing activities
(automatic - not to fill in)</t>
  </si>
  <si>
    <t>Importe total deducible de los pasivos admisibles conexos a actividades de compensación
(automático - no cumplimentar)</t>
  </si>
  <si>
    <t>Määritystoimintojen osalta hyväksyttävien velkojen vähennyskelpoinen määrä yhteensä
(automaattinen - ei täytetä)</t>
  </si>
  <si>
    <t>Total du montant déductible des passifs éligibles se rapportant aux activités de compensation
(rempli automatiquement - ne pas remplir)</t>
  </si>
  <si>
    <t>Totale importo deducibile delle passività ammissibili legate alle attività di compensazione 
(valore automatico - non compilare)</t>
  </si>
  <si>
    <t>Bendra atskaitytina reikalavimus atitinkančių įsipareigojimų, susijusių su tarpuskaitos veikla, suma
(užpildoma automatiškai – nepildyti)</t>
  </si>
  <si>
    <t>Kopējā summa, kas atskaitāma no kvalificētajām saistībām, kuras saistītas ar tīrvērtes darbībām
(automātisks – nav jāaizpilda)</t>
  </si>
  <si>
    <t>Totaal aftrekbaar bedrag aan in aanmerking komende passiva die verband houden met clearingactiviteiten
(automatisch veld - niet invullen)</t>
  </si>
  <si>
    <t>Skupni odbitni znesek kvalificiranih obveznosti, povezanih s klirinškimi dejavnostmi
(Samodejno – ni treba izpolniti)</t>
  </si>
  <si>
    <t>Celková odpočítateľná suma kvalifikovaných záväzkov súvisiacich s klíringovými činnosťami
(automaticky - nevypĺňa sa)</t>
  </si>
  <si>
    <t>C57</t>
  </si>
  <si>
    <t>Davon: relevante Verbindlichkeiten aus Derivaten im Zusammenhang mit den Tätigkeiten eines Zentralverwahrers</t>
  </si>
  <si>
    <t>Millest: tuletisinstrumentidest tulenevad väärtpaberite keskdepositooriumi tegevusega seotud kvalifitseeruvad kohustused</t>
  </si>
  <si>
    <t>Εκ των οποίων: επιλέξιμα στοιχεία παθητικού που προκύπτουν από παράγωγα τα οποία σχετίζονται με δραστηριότητες ΚΑΤ</t>
  </si>
  <si>
    <t>Of which: qualifying liabilities arising from derivatives related to CSD activities</t>
  </si>
  <si>
    <t>De los cuales: pasivos admisibles procedentes de derivados conexos a actividades de DCV</t>
  </si>
  <si>
    <t>Josta: johdannaisista syntyviä hyväksyttäviä velkoja, jotka liittyvät arvopaperikeskuksen toimintoihin</t>
  </si>
  <si>
    <t>Dont : passifs éligibles découlant d’instruments dérivés se rapportant aux activités d’un DCT</t>
  </si>
  <si>
    <t>Di cui: passività ammissibili risultanti da derivati legate alle attività di un CSD</t>
  </si>
  <si>
    <t>Iš jų: reikalavimus atitinkantys įsipareigojimai, atsirandantys dėl išvestinių finansinių priemonių ir susiję su CVPD veikla</t>
  </si>
  <si>
    <t>Tai skaitā: kvalificētās saistības, kas izriet no atvasinātajiem instrumentiem, kuri saistīti ar CVD darbībām</t>
  </si>
  <si>
    <t>Waarvan: in aanmerking komende passiva die voortvloeien uit derivaten die verband houden met CSD-activiteiten</t>
  </si>
  <si>
    <t>Od tega: kvalificirane obveznosti, ki izhajajo iz izvedenih finančnih instrumentov, povezanih z dejavnostmi CDD</t>
  </si>
  <si>
    <t>Z toho: kvalifikované záväzky vyplývajúce z derivátov súvisiacich s činnosťami CSD</t>
  </si>
  <si>
    <t>C58</t>
  </si>
  <si>
    <t>Davon: Verbindlichkeiten aus Derivaten, die nicht im Zusammenhang mit den Tätigkeiten eines Zentralverwahrers stehen
(automatisch - nicht auszufüllen)</t>
  </si>
  <si>
    <t>Millest: tuletisinstrumentidest tulenevad väärtpaberite keskdepositooriumi tegevusega mitteseotud kohustused 
(automaatne – mitte täita)</t>
  </si>
  <si>
    <t>Εκ των οποίων: στοιχεία παθητικού που προκύπτουν από παράγωγα τα οποία δεν σχετίζονται με δραστηριότητες ΚΑΤ
(αυτόματο - δεν συμπληρώνεται)</t>
  </si>
  <si>
    <t>Of which: liabilities arising from derivatives not related to CSD activities
(automatic - not to fill in)</t>
  </si>
  <si>
    <t>De los cuales: pasivos procedentes de derivados no conexos a actividades de DCV
(automático - no cumplimentar)</t>
  </si>
  <si>
    <t>Josta: johdannaisista syntyviä hyväksyttäviä velkoja, jotka eivät liity arvopaperikeskuksen toimintoihin
(automaattinen - ei täytetä)</t>
  </si>
  <si>
    <t>Dont : passifs découlant d’instruments dérivés se rapportant aux activités d’un DCT
(rempli automatiquement - ne pas remplir)</t>
  </si>
  <si>
    <t>Di cui: passività ammissibili risultanti da derivati non legate alle attività di un CSD 
(valore automatico - non compilare)</t>
  </si>
  <si>
    <t>Iš jų: įsipareigojimai, atsirandantys dėl išvestinių finansinių priemonių ir nesusiję su CVPD veikla
(užpildoma automatiškai – nepildyti)</t>
  </si>
  <si>
    <t>Tai skaitā: saistības, kas izriet no atvasinātajiem instrumentiem, kuri nav saistīti ar CVD darbībām 
(automātisks – nav jāaizpilda)</t>
  </si>
  <si>
    <t>Waarvan: passiva die voortvloeien uit derivaten die geen verband houden met CSD-activiteiten
(automatisch veld - niet invullen)</t>
  </si>
  <si>
    <t>Od tega: obveznosti, ki izhajajo iz izvedenih finančnih instrumentov, ki niso povezani z dejavnostmi CDD
(Samodejno – ni treba izpolniti)</t>
  </si>
  <si>
    <t>Z toho: záväzky vyplývajúce z derivátov, ktoré nesúvisia s činnosťami CSD
(automaticky - nevypĺňa sa)</t>
  </si>
  <si>
    <t>C59</t>
  </si>
  <si>
    <t>C60</t>
  </si>
  <si>
    <t>Tuletisinstrumentidest tulenevate väärtpaberite keskdepositooriumi tegevusega seotud kvalifitseeruvate kohustuste korrigeeritud väärtus 
(automaatne – mitte täita)</t>
  </si>
  <si>
    <t>Προσαρμοσμένη αξία επιλέξιμων στοιχείων παθητικού που σχετίζονται με δραστηριότητες ΚΑΤ και προκύπτουν από παράγωγα
(αυτόματο - δεν συμπληρώνεται)</t>
  </si>
  <si>
    <t>Adjusted value of qualifying liabilities related to CSD activities arising from derivatives
(automatic - not to fill in)</t>
  </si>
  <si>
    <t>Valor ajustado de los pasivos admisibles conexos a actividades de DCV procedentes de derivados
(automático - no cumplimentar)</t>
  </si>
  <si>
    <t>Johdannaisista arvopaperikeskuksen toimintojen osalta syntyvien hyväksyttävien velkojen korjattu arvo
(automaattinen - ei täytetä)</t>
  </si>
  <si>
    <t>Valeur ajustée des passifs éligibles se rapportant aux activités d’un DCT découlant d’instruments dérivés
(rempli automatiquement - ne pas remplir)</t>
  </si>
  <si>
    <t>Valore corretto delle passività ammissibili legate alle attività di un CSD risultanti da derivati 
(valore automatico - non compilare)</t>
  </si>
  <si>
    <t>Pakoreguota reikalavimus atitinkančių įsipareigojimų, susijusių su CVPD veikla ir atsirandančių dėl išvestinių finansinių priemonių, vertė
(užpildoma automatiškai – nepildyti)</t>
  </si>
  <si>
    <t>Koriģētā ar CVD darbībām saistīto kvalificēto saistību, kas izriet no atvasinātajiem instrumentiem, vērtība
(automātisks – nav jāaizpilda)</t>
  </si>
  <si>
    <t>Aangepaste waarde van in aanmerking komende passiva die verband houden met CSD-activiteiten en die voortvloeien uit derivaten
(automatisch veld - niet invullen)</t>
  </si>
  <si>
    <t>Prilagojena vrednost kvalificiranih obveznosti, povezanih z dejavnostmi CDD, ki izhajajo iz izvedenih finančnih instrumentov 
(Samodejno – ni treba izpolniti)</t>
  </si>
  <si>
    <t>Upravená hodnota kvalifikovaných záväzkov súvisiacich s činnosťami CSD vyplývajúcimi z derivátov
(automaticky - nevypĺňa sa)</t>
  </si>
  <si>
    <t>C67</t>
  </si>
  <si>
    <t>Gesamtbuchwert von relevanten Verbindlichkeiten im Zusammenhang mit den Tätigkeiten eines Zentralverwahrers</t>
  </si>
  <si>
    <t>Väärtpaberite keskdepositooriumi tegevusega seotud kvalifitseeruvate kohustuste raamatupidamislik koguväärtus</t>
  </si>
  <si>
    <t>Συνολική λογιστική αξία επιλέξιμων στοιχείων παθητικού που σχετίζονται με δραστηριότητες ΚΑΤ</t>
  </si>
  <si>
    <t>Total accounting value of qualifying liabilities related to CSD activities</t>
  </si>
  <si>
    <t>Valor contable total de los pasivos admisibles conexos a las actividades de DCV</t>
  </si>
  <si>
    <t>Arvopaperikeskuksen toimintojen osalta hyväksyttävien velkojen yhteenlaskettu kirjanpitoarvo</t>
  </si>
  <si>
    <t>Valeur comptable totale des passifs éligibles se rapportant aux activités d’un DCT</t>
  </si>
  <si>
    <t>Valore contabile complessivo delle passività ammissibili legate alle attività di un CSD</t>
  </si>
  <si>
    <t>Bendra reikalavimus atitinkančių įsipareigojimų, susijusių su CVPD veikla, balansinė vertė</t>
  </si>
  <si>
    <t>Kopējā kvalificēto saistību, kas saistītas ar CVD darbībām, uzskaites vērtība</t>
  </si>
  <si>
    <t>Totale boekwaarde van in aanmerking komende passiva die verband houden met CSD-activiteiten</t>
  </si>
  <si>
    <t>Skupna knjigovodska vrednost kvalificiranih obveznosti, povezanih z dejavnostmi CDD</t>
  </si>
  <si>
    <t>Celková účtovná hodnota kvalifikovaných záväzkov súvisiacich s činnosťami CSD</t>
  </si>
  <si>
    <t>C68</t>
  </si>
  <si>
    <t>C69</t>
  </si>
  <si>
    <t>C70</t>
  </si>
  <si>
    <t>Abzugsfähiger Gesamtbetrag relevanter Verbindlichkeiten im Zusammenhang mit den Tätigkeiten eines Zentralverwahrers
(automatisch - nicht auszufüllen)</t>
  </si>
  <si>
    <t>Väärtpaberite keskdepositooriumi tegevusega seotud kvalifitseeruvate kohustuste mahaarvatav kogusumma 
(automaatne – mitte täita)</t>
  </si>
  <si>
    <t>Συνολικό ποσό αφαίρεσης επιλέξιμων στοιχείων παθητικού που σχετίζονται με δραστηριότητες ΚΑΤ
(αυτόματο - δεν συμπληρώνεται)</t>
  </si>
  <si>
    <t>Total deductible amount of qualifying liabilities related to CSD activities
(automatic - not to fill in)</t>
  </si>
  <si>
    <t>Importe total deducible de los pasivos admisibles conexos a las actividades de DCV
(automático - no cumplimentar)</t>
  </si>
  <si>
    <t>Arvopaperikeskuksen toimintojen osalta hyväksyttävien velkojen vähennyskelpoinen määrä yhteensä
(automaattinen - ei täytetä)</t>
  </si>
  <si>
    <t>Total du montant déductible des passifs éligibles se rapportant aux activités d’un DCT
(rempli automatiquement - ne pas remplir)</t>
  </si>
  <si>
    <t>Totale importo deducibile delle passività ammissibili legate alle attività di un CSD 
(valore automatico - non compilare)</t>
  </si>
  <si>
    <t>Bendra atskaitytina reikalavimus atitinkančių įsipareigojimų, susijusių su CVPD veikla, suma
(užpildoma automatiškai – nepildyti)</t>
  </si>
  <si>
    <t>Kopējā summa, kas atskaitāma no kvalificētajām saistībām, kuras saistītas ar CVD darbībām
(automātisks – nav jāaizpilda)</t>
  </si>
  <si>
    <t>Totaal aftrekbaar bedrag aan in aanmerking komende passiva die verband houden met CSD-activiteiten
(automatisch veld - niet invullen)</t>
  </si>
  <si>
    <t>Skupni odbitni znesek kvalificiranih obveznosti, povezanih z dejavnostmi CDD
(Samodejno – ni treba izpolniti)</t>
  </si>
  <si>
    <t>Celková odpočítateľná suma kvalifikovaných záväzkov súvisiacich s činnosťami CSD
(automaticky - nevypĺňa sa)</t>
  </si>
  <si>
    <t>C83</t>
  </si>
  <si>
    <t xml:space="preserve">Davon: relevante Verbindlichkeiten aus Derivaten, die sich aus der Verwaltung von Kundenvermögen oder Kundengeldern ergeben </t>
  </si>
  <si>
    <t xml:space="preserve">Millest: tuletisinstrumentidest tulenevad kliendi varade või raha hoidmisega seotud kvalifitseeruvad kohustused </t>
  </si>
  <si>
    <t xml:space="preserve">Εκ των οποίων: επιλέξιμα στοιχεία παθητικού που προκύπτουν από παράγωγα και προκύπτουν λόγω της κατοχής περιουσιακών στοιχείων  πελατών ή ρευστών των πελατών </t>
  </si>
  <si>
    <t xml:space="preserve">Of which: qualifying liabilities arising from derivatives that arise by virtue of holding client assets or client money </t>
  </si>
  <si>
    <t xml:space="preserve">De los cuales: pasivos admisibles procedentes de derivados que se deriven de la tenencia de activos o dinero de clientes </t>
  </si>
  <si>
    <t xml:space="preserve">Josta: johdannaisista syntyviä hyväksyttäviä velkoja, jotka johtuvat asiakkaiden varojen tai omaisuuden hallussapidosta </t>
  </si>
  <si>
    <t xml:space="preserve">Dont: passifs éligibles découlant d’instruments dérivés du fait que l’établissement détient des actifs de clients ou des fonds de clients </t>
  </si>
  <si>
    <t xml:space="preserve">Di cui: passività ammissibili risultanti da derivati scaturite dalla detenzione delle attività o liquidità della clientela </t>
  </si>
  <si>
    <t xml:space="preserve">Iš jų: reikalavimus atitinkantys įsipareigojimai, atsirandantys dėl išvestinių finansinių priemonių ir kylantys dėl turimo klientų turto arba klientų lėšų </t>
  </si>
  <si>
    <t xml:space="preserve">Tai skaitā: kvalificētās saistības, kas izriet no atvasinātajiem instrumentiem, kuri rodas no turējumā esošiem klienta aktīviem vai klienta naudas </t>
  </si>
  <si>
    <t xml:space="preserve">Waarvan: in aanmerking komende passiva die voortvloeien uit derivaten die voortvloeien uit het houden van tegoeden of geld van cliënten </t>
  </si>
  <si>
    <t xml:space="preserve">Od tega: kvalificirane obveznosti, ki izhajajo iz izvedenih finančnih instrumentov, nastalih na podlagi hrambe sredstev ali denarja strank </t>
  </si>
  <si>
    <t xml:space="preserve">Z toho: kvalifikované záväzky vyplývajúce z derivátov, ktoré vznikajú z dôvodu držby aktív alebo peňažných prostriedkov klienta </t>
  </si>
  <si>
    <t>C84</t>
  </si>
  <si>
    <t>Davon: Verbindlichkeiten aus Derivaten, die sich nicht aus der Verwaltung von Kundenvermögen oder Kundengeldern ergeben
(automatisch - nicht auszufüllen)</t>
  </si>
  <si>
    <t>Millest: tuletisinstrumentidest tulenevad kliendi varade või raha hoidmisega mitteseotud kohustused
(automaatne – mitte täita)</t>
  </si>
  <si>
    <t>Εκ των οποίων: στοιχεία παθητικού που προκύπτουν από παράγωγα και δεν προκύπτουν από την κατοχή στοιχείων ενεργητικού πελατών ή ρευστών των πελατών
(αυτόματο - δεν συμπληρώνεται)</t>
  </si>
  <si>
    <t>Of which: liabilities arising from derivatives that do not arise by virtue of holding client assets or client money
(automatic - not to fill in)</t>
  </si>
  <si>
    <t>De los cuales: pasivos procedentes de derivados que no se deriven de la tenencia de activos o dinero de clientes
(automático - no cumplimentar)</t>
  </si>
  <si>
    <t>Josta: johdannaisista syntyviä velkoja, jotka eivät johdu asiakkaiden varojen tai omaisuuden hallussapidosta
(automaattinen - ei täytetä)</t>
  </si>
  <si>
    <t>Dont : passifs découlant d’instruments dérivés ne découlant pas du fait que l’établissement détient des actifs de clients ou des fonds de clients
(rempli automatiquement - ne pas remplir)</t>
  </si>
  <si>
    <t>Di cui: passività ammissibili risultanti da derivati non scaturite dalla detenzione delle attività o liquidità della clientela 
(valore automatico - non compilare)</t>
  </si>
  <si>
    <t>Iš jų: įsipareigojimai, atsirandantys dėl išvestinių finansinių priemonių ir kylantys ne dėl turimo klientų turto arba klientų lėšų
(užpildoma automatiškai – nepildyti)</t>
  </si>
  <si>
    <t>Tai skaitā: saistības, kas izriet no atvasinātajiem instrumentiem un kas nerodas no turējumā esošiem klienta aktīviem vai klienta naudas 
(automātisks – nav jāaizpilda)</t>
  </si>
  <si>
    <t>Waarvan: passiva die voortvloeien uit derivaten die niet voortvloeien uit het houden van tegoeden of geld van cliënten
(automatisch veld - niet invullen)</t>
  </si>
  <si>
    <t>Od tega: obveznosti, ki izhajajo iz izvedenih finančnih instrumentov, ki ne izhajajo iz hrambe sredstev ali denarja strank
(Samodejno – ni treba izpolniti)</t>
  </si>
  <si>
    <t>Z toho: Záväzky vyplývajúce z derivátov, ktoré nevznikli z dôvodu držby aktív alebo peňažných prostriedkov klienta
(automaticky - nevypĺňa sa)</t>
  </si>
  <si>
    <t>C85</t>
  </si>
  <si>
    <t>C86</t>
  </si>
  <si>
    <t>Tuletisinstrumentidest tulenevate kliendi varade või raha hoidmisega seotud kvalifitseeruvate kohustuste korrigeeritud väärtus
(automaatne – mitte täita)</t>
  </si>
  <si>
    <t>Προσαρμοσμένη αξία επιλέξιμων στοιχείων παθητικού που προκύπτουν από την κατοχή στοιχείων ενεργητικού πελατών ή ρευστών των πελατών και προκύπτουν από παράγωγα
(αυτόματο - δεν συμπληρώνεται)</t>
  </si>
  <si>
    <t>Adjusted value of qualifying liabilities that arise by virtue of holding client assets or client money arising from derivatives
(automatic - not to fill in)</t>
  </si>
  <si>
    <t>Valor ajustado de los pasivos admisibles que se deriven de la tenencia de activos o dinero de clientes procedentes de derivados
(automático - no cumplimentar)</t>
  </si>
  <si>
    <t>Johdannaisista asiakkaiden varojen tai omaisuuden hallussapidon johdosta syntyvien hyväksyttävien velkojen korjattu arvo
(automaattinen - ei täytetä)</t>
  </si>
  <si>
    <t>Valeur ajustée des passifs éligibles découlant du fait que l’établissement détient des actifs de clients ou des fonds de clients découlant d’instruments dérivés
(rempli automatiquement - ne pas remplir)</t>
  </si>
  <si>
    <t>Valore corretto delle passività ammissibili scaturite dalla detenzione delle attività o liquidità della clientela risultanti da derivati 
(valore automatico - non compilare)</t>
  </si>
  <si>
    <t>Pakoreguota reikalavimus atitinkančių įsipareigojimų, atsirandančių dėl turimo klientų turto arba klientų lėšų ir kylančių dėl išvestinių finansinių priemonių, vertė
(užpildoma automatiškai – nepildyti)</t>
  </si>
  <si>
    <t>Kvalificēto saistību, kuras izriet no turējumā esošiem klientu aktīviem vai naudas, korekcija
(automātisks – nav jāaizpilda)</t>
  </si>
  <si>
    <t>Aangepaste waarde van in aanmerking komende passiva die voortvloeien uit het houden van tegoeden of geld van cliënten voortvloeiend uit derivaten
(automatisch veld - niet invullen)</t>
  </si>
  <si>
    <t>Prilagojena vrednost kvalificiranih obveznosti, nastalih na podlagi hrambe sredstev ali denarja strank, ki izhajajo iz izvedenih finančnih instrumentov
(Samodejno – ni treba izpolniti)</t>
  </si>
  <si>
    <t>Upravená hodnota kvalifikovaných záväzkov, ktoré vznikajú z dôvodu držby aktív alebo peňažných prostriedkov klienta vyplývajúcich z derivátov
(automaticky - nevypĺňa sa)</t>
  </si>
  <si>
    <t>C93</t>
  </si>
  <si>
    <t>Gesamtbuchwert von relevanten Verbindlichkeiten aus der Verwaltung von Kundenvermögen oder Kundengeldern</t>
  </si>
  <si>
    <t>Kliendi varade või raha hoidmisest tulenevate kvalifitseeruvate kohustuste raamatupidamislik koguväärtus</t>
  </si>
  <si>
    <t>Συνολική λογιστική αξία επιλέξιμων στοιχείων παθητικού που προκύπτουν από την κατοχή στοιχείων ενεργητικού πελατών ή ρευστών των πελατών</t>
  </si>
  <si>
    <t>Total accounting value of qualifying liabilities that arise by virtue of holding client assets or client money</t>
  </si>
  <si>
    <t>Valor contable total de los pasivos admisibles que se deriven de la tenencia de activos o dinero de clientes</t>
  </si>
  <si>
    <t>Asiakkaiden varojen tai omaisuuden hallussapidon johdosta syntyvien hyväksyttävien velkojen yhteenlaskettu kirjanpitoarvo</t>
  </si>
  <si>
    <t>Valeur comptable totale des passifs éligibles découlant du fait que l’établissement détient des actifs de clients ou des fonds de clients</t>
  </si>
  <si>
    <t>Valore contabile complessivo delle passività ammissibili scaturite dalla detenzione delle attività o liquidità della clientela</t>
  </si>
  <si>
    <t>Bendra reikalavimus atitinkančių įsipareigojimų, atsirandančių dėl turimo klientų turto arba klientų lėšų, balansinė vertė</t>
  </si>
  <si>
    <t>Kopējā kvalificēto saistību, kuras izriet no tā, ka šo sabiedrību turējumā ir klientu aktīvi vai nauda, uzskaites vērtība</t>
  </si>
  <si>
    <t>Totale boekwaarde van in aanmerking komende passiva die voortvloeien uit het houden van tegoeden of geld van cliënten</t>
  </si>
  <si>
    <t>Skupna knjigovodska vrednost kvalificiranih obveznosti, nastalih na podlagi hrambe sredstev ali denarja strank</t>
  </si>
  <si>
    <t>Celková účtovná hodnota kvalifikovaných záväzkov vyplývajúcich z držby aktív alebo peňažných prostriedkov klientov</t>
  </si>
  <si>
    <t>C94</t>
  </si>
  <si>
    <t>C95</t>
  </si>
  <si>
    <t>C96</t>
  </si>
  <si>
    <t>Abzugsfähiger Gesamtbetrag relevanter Verbindlichkeiten aus der Verwaltung von Kundenvermögen oder Kundengeldern
(automatisch - nicht auszufüllen)</t>
  </si>
  <si>
    <t>Kliendi varade või raha hoidmisest tulenevate kvalifitseeruvate kohustuste mahaarvatav kogusumma 
(automaatne – mitte täita)</t>
  </si>
  <si>
    <t>Συνολικό ποσό αφαίρεσης επιλέξιμων στοιχείων παθητικού που προκύπτουν από την κατοχή στοιχείων ενεργητικού πελατών ή ρευστών των πελατών
(αυτόματο - δεν συμπληρώνεται)</t>
  </si>
  <si>
    <t>Total deductible amount of qualifying liabilities that arise by virtue of holding client assets or client money
(automatic - not to fill in)</t>
  </si>
  <si>
    <t>Importe deducible total de los pasivos admisibles que se deriven de la tenencia de activos o dinero de clientes
(automático - no cumplimentar)</t>
  </si>
  <si>
    <t>Asiakkaiden varojen tai omaisuuden hallussapidon johdosta syntyvien hyväksyttävien velkojen vähennyskelpoinen määrä yhteensä
(automaattinen - ei täytetä)</t>
  </si>
  <si>
    <t>Total du montant déductible des passifs éligibles découlant du fait que l’établissement détient des actifs de clients ou des fonds de clients
(rempli automatiquement - ne pas remplir)</t>
  </si>
  <si>
    <t>Totale importo deducibile delle passività ammissibili scaturite dalla detenzione delle attività o liquidità della clientela 
(valore automatico - non compilare)</t>
  </si>
  <si>
    <t>Bendra atskaitytina reikalavimus atitinkančių įsipareigojimų, atsirandančių dėl turimo klientų turto arba klientų lėšų, suma
(užpildoma automatiškai – nepildyti)</t>
  </si>
  <si>
    <t>Kopējā summa, kas atskaitāma no kvalificētajām saistībām, kuras izriet no tā, ka šo sabiedrību turējumā ir klientu aktīvi vai nauda
(automātisks – nav jāaizpilda)</t>
  </si>
  <si>
    <t>Totale aftrekbare bedrag van in aanmerking komende passiva die voortvloeien uit het houden van tegoeden of geld van cliënten
(automatisch veld - niet invullen)</t>
  </si>
  <si>
    <t>Skupni odbitni znesek kvalificiranih obveznosti, nastalih na podlagi hrambe sredstev ali denarja strank
(Samodejno – ni treba izpolniti)</t>
  </si>
  <si>
    <t>Celková odpočítateľná suma kvalifikovaných záväzkov, ktoré vznikajú z dôvodu držania aktív alebo peňažných prostriedkov klienta
(automaticky - nevypĺňa sa)</t>
  </si>
  <si>
    <t>C109</t>
  </si>
  <si>
    <t xml:space="preserve">Davon: relevante Verbindlichkeiten aus Derivaten, die sich aus Förderdarlehen ergeben </t>
  </si>
  <si>
    <t xml:space="preserve">Millest: tuletisinstrumentidest tulenevad tugilaenudega seotud kvalifitseeruvad kohustused </t>
  </si>
  <si>
    <t xml:space="preserve">Εκ των οποίων: επιλέξιμα στοιχεία παθητικού που προκύπτουν από παράγωγα τα οποία προκύπτουν από προνομιακά δάνεια </t>
  </si>
  <si>
    <t xml:space="preserve">Of which: qualifying liabilities arising from derivatives that arise from promotional loans </t>
  </si>
  <si>
    <t xml:space="preserve">De los cuales: pasivos admisibles procedentes de derivados que se deriven de préstamos promocionales </t>
  </si>
  <si>
    <t xml:space="preserve">Josta: johdannaisista syntyviä hyväksyttäviä velkoja, jotka johtuvat edistämislainoista </t>
  </si>
  <si>
    <t xml:space="preserve">Dont : passifs éligibles découlant d’instruments dérivés découlant de prêts de développement </t>
  </si>
  <si>
    <t xml:space="preserve">Di cui: passività ammissibili risultanti da derivati scaturite da prestiti agevolati </t>
  </si>
  <si>
    <t xml:space="preserve">Iš jų: reikalavimus atitinkantys įsipareigojimai, atsirandantys dėl išvestinių finansinių priemonių ir kylantys dėl skatinamųjų paskolų </t>
  </si>
  <si>
    <t xml:space="preserve">Tai skaitā: kvalificētās saistības, kas izriet no atvasinātajiem instrumentiem un kas rodas no attīstību veicinošajiem aizdevumiem </t>
  </si>
  <si>
    <t xml:space="preserve">Waarvan: in aanmerking komende passiva die voortvloeien uit derivaten die voortvloeien uit stimuleringsleningen </t>
  </si>
  <si>
    <t xml:space="preserve">Od tega: kvalificirane obveznosti, ki izhajajo iz izvedenih finančnih instrumentov, ki izhajajo iz spodbujevalnih kreditov </t>
  </si>
  <si>
    <t xml:space="preserve">Z toho: kvalifikované záväzky vyplývajúce z derivátov, ktoré vyplývajú z podporných úverov </t>
  </si>
  <si>
    <t>C110</t>
  </si>
  <si>
    <t>Davon: Verbindlichkeiten aus Derivaten, die sich nicht aus Förderdarlehen ergeben
(automatisch - nicht auszufüllen)</t>
  </si>
  <si>
    <t>Millest: tuletisinstrumentidest tulenevad tugilaenudega mitteseotud kohustused 
(automaatne – mitte täita)</t>
  </si>
  <si>
    <t>Εκ των οποίων: στοιχεία παθητικού που προκύπτουν από παράγωγα τα οποία δεν προκύπτουν από προνομιακά δάνεια
(αυτόματο - δεν συμπληρώνεται)</t>
  </si>
  <si>
    <t>Of which: liabilities arising from derivatives that do not arise from promotional loans
(automatic - not to fill in)</t>
  </si>
  <si>
    <t>De los cuales: pasivos admisibles procedentes de derivados que no se deriven de préstamos promocionales
(automático - no cumplimentar)</t>
  </si>
  <si>
    <t>Josta: johdannaisista syntyviä hyväksyttäviä velkoja, jotka eivät johdu edistämislainoista
(automaattinen - ei täytetä)</t>
  </si>
  <si>
    <t>Dont : passifs découlant d’instruments dérivés ne découlant pas de prêts de développement
(rempli automatiquement - ne pas remplir)</t>
  </si>
  <si>
    <t>Di cui: passività risultanti da derivati non scaturite da prestiti agevolati 
(valore automatico - non compilare)</t>
  </si>
  <si>
    <t>Iš jų: įsipareigojimai, atsirandantys dėl išvestinių finansinių priemonių ir kylantys ne dėl skatinamųjų paskolų
(užpildoma automatiškai – nepildyti)</t>
  </si>
  <si>
    <t>Tai skaitā: saistības, kas izriet no atvasinātajiem instrumentiem un kas nerodas no attīstību veicinošajiem aizdevumiem 
(automātisks – nav jāaizpilda)</t>
  </si>
  <si>
    <t>Waarvan: passiva die voortvloeien uit derivaten die niet voortvloeien uit stimuleringsleningen
(automatisch veld - niet invullen)</t>
  </si>
  <si>
    <t>Od tega: obveznosti, ki izhajajo iz izvedenih finančnih instrumentov, ki ne izhajajo iz spodbujevalnih kreditov
(Samodejno – ni treba izpolniti)</t>
  </si>
  <si>
    <t>Z toho: záväzky vyplývajúce z derivátov, ktoré nevyplývajú z podporných úverov
(automaticky - nevypĺňa sa)</t>
  </si>
  <si>
    <t>C111</t>
  </si>
  <si>
    <t>C112</t>
  </si>
  <si>
    <t>Tuletisinstrumentidest tulenevate tugilaenudega seotud kvalifitseeruvate kohustuste korrigeeritud väärtus
(automaatne – mitte täita)</t>
  </si>
  <si>
    <t>Προσαρμοσμένη αξία επιλέξιμων στοιχείων παθητικού που προκύπτουν από προνομιακά δάνεια τα οποία προκύπτουν από παράγωγα
(αυτόματο - δεν συμπληρώνεται)</t>
  </si>
  <si>
    <t>Adjusted value of qualifying liabilities that arise from promotional loans arising from derivatives
(automatic - not to fill in)</t>
  </si>
  <si>
    <t>Valor ajustado de los pasivos admisibles que se deriven de préstamos promocionales procedentes de derivados
(automático - no cumplimentar)</t>
  </si>
  <si>
    <t>Johdannaisista edistämislainojen johdosta syntyvien hyväksyttävien velkojen korjattu arvo
(automaattinen - ei täytetä)</t>
  </si>
  <si>
    <t>Valeur ajustée des passifs découlant de prêts de développement découlant d’instruments dérivés
(rempli automatiquement - ne pas remplir)</t>
  </si>
  <si>
    <t>Valore corretto delle passività ammissibili scaturite da prestiti agevolati risultanti da derivati 
(valore automatico - non compilare)</t>
  </si>
  <si>
    <t>Pakoreguota reikalavimus atitinkančių įsipareigojimų, atsirandančių dėl skatinamųjų paskolų ir kylančių dėl išvestinių finansinių priemonių, vertė
(užpildoma automatiškai – nepildyti)</t>
  </si>
  <si>
    <t>Kvalificēto saistību, kas rodas no attīstību veicinošajiem aizdevumiem, kuri izriet no atvasinātajiem instrumentiem, koriģētā vērtība
(automātisks – nav jāaizpilda)</t>
  </si>
  <si>
    <t>Aangepaste waarde van in aanmerking komende passiva die voortvloeien uit stimuleringsleningen die voortvloeien uit derivaten
(automatisch veld - niet invullen)</t>
  </si>
  <si>
    <t>Prilagojena vrednost kvalificiranih obveznosti, ki izhajajo iz spodbujevalnih kreditov, ki izhajajo iz izvedenih finančnih instrumentov
(Samodejno – ni treba izpolniti)</t>
  </si>
  <si>
    <t>Upravená hodnota kvalifikovaných záväzkov, ktoré vznikajú z podporných úverov vyplývajúcich z derivátov
(automaticky - nevypĺňa sa)</t>
  </si>
  <si>
    <t>C119</t>
  </si>
  <si>
    <t>Gesamtbuchwert von relevanten Verbindlichkeiten aus Förderdarlehen</t>
  </si>
  <si>
    <t>Tugilaenudest tulenevate kvalifitseeruvate kohustuste raamatupidamislik koguväärtus</t>
  </si>
  <si>
    <t>Συνολική λογιστική αξία επιλέξιμων στοιχείων παθητικού που προκύπτουν από προνομιακά δάνεια</t>
  </si>
  <si>
    <t>Total accounting value of qualifying liabilities that arise from promotional loans</t>
  </si>
  <si>
    <t>Valor contable total de los pasivos admisibles que procedan de préstamos promocionales</t>
  </si>
  <si>
    <t>Edistämislainoista syntyvien hyväksyttävien velkojen yhteenlaskettu kirjanpitoarvo</t>
  </si>
  <si>
    <t>Valeur comptable totale des passifs éligibles découlant de prêts de développement</t>
  </si>
  <si>
    <t>Valore contabile complessivo delle passività ammissibili scaturite da prestiti agevolati</t>
  </si>
  <si>
    <t>Bendra reikalavimus atitinkančių įsipareigojimų, atsirandančių dėl skatinamųjų paskolų, balansinė vertė</t>
  </si>
  <si>
    <t>Kopējā kvalificēto saistību, kas rodas no attīstību veicinošiem aizdevumiem, uzskaites vērtība</t>
  </si>
  <si>
    <t>Totale boekwaarde van in aanmerking komende passiva die voortvloeien uit stimuleringsleningen</t>
  </si>
  <si>
    <t>Skupna knjigovodska vrednost kvalificiranih obveznosti, ki izhajajo iz spodbujevalnih kreditov</t>
  </si>
  <si>
    <t>Celková odpočítateľná suma kvalifikovaných záväzkov vyplývajúcich z podporných úverov</t>
  </si>
  <si>
    <t>C120</t>
  </si>
  <si>
    <t>C121</t>
  </si>
  <si>
    <t>C122</t>
  </si>
  <si>
    <t>Abzugsfähiger Gesamtbetrag relevanter Verbindlichkeiten aus Förderdarlehen
(automatisch - nicht auszufüllen)</t>
  </si>
  <si>
    <t>Tugilaenudega seotud kvalifitseeruvate kohustuste mahaarvatav kogusumma 
(automaatne – mitte täita)</t>
  </si>
  <si>
    <t>Συνολικό ποσό αφαίρεσης επιλέξιμων στοιχείων παθητικού που προκύπτουν από προνομιακά δάνεια
(αυτόματο - δεν συμπληρώνεται)</t>
  </si>
  <si>
    <t>Total deductible amount of qualifying liabilities that arise from promotional loans
(automatic - not to fill in)</t>
  </si>
  <si>
    <t>Importe total deducible de los pasivos admisibles que se deriven de préstamos promocionales
(automático - no cumplimentar)</t>
  </si>
  <si>
    <t>Edistämislainoista syntyvien hyväksyttävien velkojen vähennyskelpoinen määrä yhteensä
(automaattinen - ei täytetä)</t>
  </si>
  <si>
    <t>Total du montant déductible des passifs éligibles découlant de prêts de développement
(rempli automatiquement - ne pas remplir)</t>
  </si>
  <si>
    <t>Totale importo deducibile delle passività ammissibili scaturite da prestiti agevolati 
(valore automatico - non compilare)</t>
  </si>
  <si>
    <t>Bendra atskaitytina reikalavimus atitinkančių įsipareigojimų, atsirandančių dėl skatinamųjų paskolų, suma
(užpildoma automatiškai – nepildyti)</t>
  </si>
  <si>
    <t>Kopējā summa, kas atskaitāma no kvalificētajām saistībām, kuras rodas no attīstību veicinošajiem aizdevumiem
(automātisks – nav jāaizpilda)</t>
  </si>
  <si>
    <t>Totale aftrekbare bedrag van in aanmerking komende passiva die voortvloeien uit stimuleringsleningen
(automatisch veld - niet invullen)</t>
  </si>
  <si>
    <t>Skupni odbitni znesek kvalificiranih obveznosti, ki izhajajo iz spodbujevalnih kreditov
(Samodejno – ni treba izpolniti)</t>
  </si>
  <si>
    <t>Celková odpočítateľná suma kvalifikovaných záväzkov, ktoré vznikajú z podporných úverov
(automaticky - nevypĺňa sa )</t>
  </si>
  <si>
    <t>C135</t>
  </si>
  <si>
    <t>Davon: relevante Verbindlichkeiten innerhalb institutsbezogener Sicherungssysteme, die sich aus Derivaten ergeben</t>
  </si>
  <si>
    <t>Millest: kvalifitseeritud IPS-liikme tuletisinstrumentidest tulenevad kvalifitseeruvad IPS-kohustused</t>
  </si>
  <si>
    <t>Εκ των οποίων: επιλέξιμα στοιχεία παθητικού ΘΣΠ που προκύπτουν από παράγωγα τα οποία προκύπτουν από ένα επιλέξιμο μέλος ΘΣΠ</t>
  </si>
  <si>
    <t>Of which: qualifying IPS liabilities arising from derivatives that arise from a qualifying IPS member</t>
  </si>
  <si>
    <t>De los cuales: pasivos admisibles de SIP procedentes de derivados que se deriven de un partícipe de un SIP</t>
  </si>
  <si>
    <t>Josta: johdannaisista laitosten suojajärjestelmän osalta syntyviä hyväksyttäviä velkoja, jotka johtuvat laitosten suojajärjestelmään hyväksytystä jäsenestä</t>
  </si>
  <si>
    <t>Dont : passifs éligibles du SPI découlant d’instruments dérivés découlant d’un membre éligible du SPI</t>
  </si>
  <si>
    <t>Di cui: passività ammissibili di un IPS risultanti da derivati scaturite da un membro ammissibile di un IPS</t>
  </si>
  <si>
    <t>Iš jų: reikalavimus atitinkantys IUS įsipareigojimai, atsirandantys dėl išvestinių finansinių priemonių ir kylantys iš reikalavimus atitinkančio IUS nario</t>
  </si>
  <si>
    <t>Tai skaitā: kvalificētās IAS saistības, kas izriet no atvasinātajiem instrumentiem, kuri rodas no kvalificētās IAS dalībnieces</t>
  </si>
  <si>
    <t>Waarvan: in aanmerking komende IPS-passiva die voortvloeien uit derivaten die voortvloeien uit een in aanmerking komend lid van een IPS</t>
  </si>
  <si>
    <t>Od tega: kvalificirane obveznosti institucionalne sheme za zaščito vlog, ki izhajajo iz izvedenih finančnih instrumentov, ki izhajajo iz kvalificirane članice institucionalne sheme za zaščito vlog</t>
  </si>
  <si>
    <t>Z toho: kvalifikované záväzky IPS vyplývajúce z derivátov, ktoré vznikajú u kvalifikovaného člena IPS</t>
  </si>
  <si>
    <t>C136</t>
  </si>
  <si>
    <t>Davon: nicht relevante Verbindlichkeiten, die sich aus Derivaten ergeben
(automatisch - nicht auszufüllen)</t>
  </si>
  <si>
    <t>Millest: tuletisinstrumentidest tulenevad mittekvalifitseeruvad IPS-kohustused 
(automaatne – mitte täita)</t>
  </si>
  <si>
    <t>Εκ των οποίων: μη επιλέξιμα στοιχεία παθητικού ΘΣΠ που προκύπτουν από παράγωγα
(αυτόματο - δεν συμπληρώνεται)</t>
  </si>
  <si>
    <t>Of which: non qualifying IPS liabilities arising from derivatives 
(automatic - not to fill in)</t>
  </si>
  <si>
    <t>De los cuales: pasivos de SIP no admisibles procedentes de derivados
(automático - no cumplimentar)</t>
  </si>
  <si>
    <t>Josta: johdannaisista syntyviä ei hyväksyttäviä laitosten suojajärjestelmän velkoja
(automaattinen - ei täytetä)</t>
  </si>
  <si>
    <t>Dont : passifs non éligibles du SPI découlant d’instruments dérivés
(rempli automatiquement - ne pas remplir)</t>
  </si>
  <si>
    <t>Di cui: passività non ammissibili di un IPS risultanti da derivati 
(valore automatico - non compilare)</t>
  </si>
  <si>
    <t>Iš jų: reikalavimų neatitinkantys IUS įsipareigojimai, atsirandantys dėl išvestinių finansinių priemonių
(užpildoma automatiškai – nepildyti)</t>
  </si>
  <si>
    <t>Tai skaitā: nekvalificētās IAS saistības, kas izriet no atvasinātajiem instrumentiem
(automātisks – nav jāaizpilda)</t>
  </si>
  <si>
    <t>Waarvan: niet in aanmerking komende IPS-passiva die voortvloeien uit derivaten 
(automatisch veld- niet invullen)</t>
  </si>
  <si>
    <t>Od tega: nekvalificirane obveznosti institucionalne sheme za zaščito vlog, ki izhajajo iz izvedenih finančnih instrumentov
(Samodejno – ni treba izpolniti)</t>
  </si>
  <si>
    <t>C137</t>
  </si>
  <si>
    <t>C138</t>
  </si>
  <si>
    <t>Kvalifitseeruva IPS-liikme tuletisinstrumentidest tulenevate kvalifitseeruvate IPS-kohustuste korrigeeritud väärtus 
(automaatne – mitte täita)</t>
  </si>
  <si>
    <t>Προσαρμοσμένη αξία επιλέξιμων στοιχείων παθητικού ΘΣΠ που προκύπτουν από παράγωγα τα οποία προκύπτουν από ένα επιλέξιμο μέλος ΘΣΠ
(αυτόματο - δεν συμπληρώνεται)</t>
  </si>
  <si>
    <t>Adjusted value of qualifying IPS liabilities arising from derivatives that arise from a qualifying IPS member
(automatic - not to fill in)</t>
  </si>
  <si>
    <t>Valor ajustado de los pasivos admisibles de SIP que procedan de derivados procedentes de un partícipe de SIP admisible
(automático - no cumplimentar)</t>
  </si>
  <si>
    <t>Korjattu arvo, joka koskee niitä johdannaisista laitosten suojajärjestelmän osalta syntyviä hyväksyttäviä velkoja, jotka johtuvat laitosten suojajärjestelmään hyväksytystä jäsenestä
(automaattinen - ei täytetä)</t>
  </si>
  <si>
    <t>Valeur ajustée des passifs éligibles du SPI découlant d’instruments dérivés découlant d’un membre éligible du SPI
(rempli automatiquement - ne pas remplir)</t>
  </si>
  <si>
    <t>Valore corretto delle passività ammissibili di un IPS risultanti da derivati scaturite da un membro ammissibile di un IPS 
(valore automatico - non compilare)</t>
  </si>
  <si>
    <t>Pakoreguota reikalavimus atitinkančių IUS įsipareigojimų, atsirandančių dėl išvestinių finansinių priemonių ir kylančių dėl reikalavimus atitinkančio IUS nario, vertė
(užpildoma automatiškai – nepildyti)</t>
  </si>
  <si>
    <t>Kvalificēto IAS saistību, kas izriet no atvasinātajiem instrumentiem, kuri rodas no kvalificēta IAS dalībnieka, koriģētā vērtība
(automātisks – nav jāaizpilda)</t>
  </si>
  <si>
    <t>Aangepaste waarde van in aanmerking komende passiva van een IPS die voortvloeien uit derivaten die voortvloeien uit een in aanmerking komend lid van een IPS
(automatisch veld - niet invullen)</t>
  </si>
  <si>
    <t>Prilagojena vrednost kvalificiranih obveznosti institucionalne sheme za zaščito vlog, ki izhajajo iz izvedenih finančnih instrumentov, ki izhajajo iz kvalificirane članice institucionalne sheme za zaščito vlog
(Samodejno – ni treba izpolniti)</t>
  </si>
  <si>
    <t>Upravená hodnota kvalifikovaných záväzkov IPS vyplývajúcich z derivátov, ktoré vznikajú u kvalifikovaného člena IPS
(automaticky - nevypĺňa sa)</t>
  </si>
  <si>
    <t>C145</t>
  </si>
  <si>
    <t>Gesamtbuchwert von relevanten Verbindlichkeiten aus institutsbezogenen Sicherungssystemen</t>
  </si>
  <si>
    <t>Kvalifitseeruvate IPS-kohustuste raamatupidamislik koguväärtus</t>
  </si>
  <si>
    <t>Συνολική λογιστική αξία επιλέξιμων στοιχείων παθητικού ΘΣΠ</t>
  </si>
  <si>
    <t>Total accounting value of qualifying IPS liabilities</t>
  </si>
  <si>
    <t>Valor contable total de los pasivos de SIP admisibles</t>
  </si>
  <si>
    <t>Laitosten suojajärjestelmän osalta hyväksyttävien velkojen yhteenlaskettu kirjanpitoarvo</t>
  </si>
  <si>
    <t>Valeur comptable totale des passifs éligibles du SPI</t>
  </si>
  <si>
    <t>Valore contabile complessivo delle passività ammissibili di un IPS</t>
  </si>
  <si>
    <t>Bendra reikalavimus atitinkančių IUS įsipareigojimų balansinė vertė</t>
  </si>
  <si>
    <t>Kopējā kvalificēto IAS saistību uzskaites vērtība</t>
  </si>
  <si>
    <t>Totale boekwaarde van in aanmerking komende passiva van een IPS</t>
  </si>
  <si>
    <t>Skupna knjigovodska vrednost kvalificiranih obveznosti institucionalne sheme za zaščito vlog</t>
  </si>
  <si>
    <t>Celková účtovná hodnota kvalifikovaných záväzkov IPS</t>
  </si>
  <si>
    <t>C146</t>
  </si>
  <si>
    <t>C147</t>
  </si>
  <si>
    <t>C148</t>
  </si>
  <si>
    <t>Angepasster Wert der Summe der relevanten Verbindlichkeiten aus institutsbezogenen Sicherungssystemen
(automatisch - nicht auszufüllen)</t>
  </si>
  <si>
    <t>Kvalifitseeruvate IPS-kohustuste kogusumma korrigeeritud väärtus 
(automaatne – mitte täita)</t>
  </si>
  <si>
    <t>Προσαρμοσμένη αξία συνολικών επιλέξιμων στοιχείων παθητικού ΘΣΠ 
(αυτόματο - δεν συμπληρώνεται)</t>
  </si>
  <si>
    <t>Adjusted value of total qualifying IPS liabilities 
(automatic - not to fill in)</t>
  </si>
  <si>
    <t>Valor ajustado de los pasivos totales de SIP admisibles 
(automático - no cumplimentar)</t>
  </si>
  <si>
    <t>Laitosten suojajärjestelmän osalta hyväksyttävien velkojen kokonaismäärän korjattu arvo
(automaattinen - ei täytetä)</t>
  </si>
  <si>
    <t>Valeur ajustée du total des passifs éligibles du SPI
(rempli automatiquement - ne pas remplir)</t>
  </si>
  <si>
    <t>Valore corretto del totale delle passività ammissibili di un IPS 
(valore automatico - non compilare)</t>
  </si>
  <si>
    <t>Pakoreguota visų reikalavimus atitinkančių IUS įsipareigojimų vertė 
(užpildoma automatiškai – nepildyti)</t>
  </si>
  <si>
    <t>Kopējo IAS saistību koriģētā vērtība 
(automātisks – nav jāaizpilda)</t>
  </si>
  <si>
    <t>Aangepaste waarde van totale in aanmerking komende IPS-passiva 
(automatisch - niet invullen)</t>
  </si>
  <si>
    <t>Prilagojena vrednost skupnih kvalificiranih obveznosti institucionalne sheme za zaščito vlog 
(Samodejno – ni treba izpolniti)</t>
  </si>
  <si>
    <t>Upravená hodnota celkových kvalifikovaných záväzkov IPS 
(automaticky - nevypĺňa sa)</t>
  </si>
  <si>
    <t>C155</t>
  </si>
  <si>
    <t>Kvalifitseeruva IPS-liikme kvalifitseeruvate IPS-varade raamatupidamislik koguväärtus</t>
  </si>
  <si>
    <t>Συνολική λογιστική αξία επιλέξιμων στοιχείων ενεργητικού ΘΣΠ που κατέχει το επιλέξιμο μέλος σε ΘΣΠ</t>
  </si>
  <si>
    <t>Total accounting value of qualifying IPS assets held by the qualifying IPS member</t>
  </si>
  <si>
    <t>Valor contable total de los activos de SIP admisibles en poder del partícipe del SIP admisible</t>
  </si>
  <si>
    <t>Laitosten suojajärjestelmään hyväksytyn laitoksen hallussa olevien suojajärjestelmän osalta hyväksyttävien varojen kirjanpitoarvo yhteensä</t>
  </si>
  <si>
    <t>Valeur comptable totale des actifs éligibles du SPI détenus par le membre éligible du SPI</t>
  </si>
  <si>
    <t>Valore contabile complessivo delle attività ammissibili di un IPS detenute dal membro ammissibile di un IPS</t>
  </si>
  <si>
    <t>Bendra reikalavimus atitinkančio IUS turto, kurį turi reikalavimus atitinkantis IUS narys, balansinė vertė</t>
  </si>
  <si>
    <t>Kvalificētās IAS dalībnieces turējumā esošo kvalificēto IAS aktīvu uzskaites vērtība</t>
  </si>
  <si>
    <t>Totale boekwaarde van in aanmerking komende activa van een IPS die het in aanmerking komende lid van een IPS aanhoudt</t>
  </si>
  <si>
    <t>Skupna knjigovodska vrednost kvalificiranih sredstev institucionalne sheme za zaščito vlog, ki jih ima kvalificirana članica institucionalne sheme za zaščito vlog</t>
  </si>
  <si>
    <t>Celková účtovná hodnota kvalifikovaných aktív IPS, ktoré vlastní kvalifikovaný člen IPS</t>
  </si>
  <si>
    <t>C156</t>
  </si>
  <si>
    <t>Angepasster Wert der Summe der relevanten Vermögenswerte aus institutsbezogenen Sicherungssystemen</t>
  </si>
  <si>
    <t>Kvalifitseeruvate IPS-varade korrigeeritud koguväärtus</t>
  </si>
  <si>
    <t>Προσαρμοσμένη αξία συνόλου επιλέξιμων στοιχείων ενεργητικού ΘΣΠ</t>
  </si>
  <si>
    <t>Adjusted value of total qualifying IPS assets</t>
  </si>
  <si>
    <t>Valor ajustado de los activos de SIP admisibles totales</t>
  </si>
  <si>
    <t>Laitosten suojajärjestelmän osalta hyväksyttävien varojen korjattu arvo</t>
  </si>
  <si>
    <t>Valeur ajustée du total des actifs éligibles du SPI</t>
  </si>
  <si>
    <t>Valore corretto del totale delle attività ammissibili di un IPS</t>
  </si>
  <si>
    <t>Pakoreguota viso reikalavimus atitinkančio IUS turto vertė</t>
  </si>
  <si>
    <t>Kvalificēto IAS aktīvu kopsummas koriģētā vērtība</t>
  </si>
  <si>
    <t>Aangepaste waarde van totale in aanmerking komende activa van een IPS</t>
  </si>
  <si>
    <t>Prilagojena vrednost skupnih kvalificiranih sredstev institucionalne sheme za zaščito vlog</t>
  </si>
  <si>
    <t>Upravená hodnota celkových kvalifikovaných aktív IPS</t>
  </si>
  <si>
    <t>C163</t>
  </si>
  <si>
    <t>Abzugsfähiger Gesamtbetrag von Vermögenswerten und Verbindlichkeiten aus relevanten Verbindlichkeiten aus institutsbezogenen Sicherungssystemen
(automatisch - nicht auszufüllen)</t>
  </si>
  <si>
    <t>Kvalifitseeruvatest krediidiasutuste ja investeerimisühingute kaitseskeemi kohustustest tulenevate varade ja kohustuste mahaarvatav kogusumma (automaatne – mitte täita)</t>
  </si>
  <si>
    <t>Συνολικό ποσό αφαίρεσης στοιχείων ενεργητικού και παθητικού που προκύπτουν από επιλέξιμα στοιχεία παθητικού ΘΣΠ
(αυτόματο - δεν συμπληρώνεται)</t>
  </si>
  <si>
    <t>Total deductible amount of assets and liabilities arising from qualifying IPS liabilities
(automatic - not to fill in)</t>
  </si>
  <si>
    <t>Importe total deducible de los activos y pasivos procedentes de pasivos de SIP admisibles
(automático - no cumplimentar)</t>
  </si>
  <si>
    <t>Laitosten suojajärjestelmän osalta hyväksyttävistä veloista syntyvien varojen ja velkojen vähennyskelpoinen kokonaismäärä
(automaattinen - ei täytetä)</t>
  </si>
  <si>
    <t>Total du montant déductible des actifs et des passifs découlant des passifs éligibles du SPI
(rempli automatiquement - ne pas remplir)</t>
  </si>
  <si>
    <t>Totale importo deducibile delle attività e delle passività scaturite dalle passività ammissibili di un IPS 
(valore automatico - non compilare)</t>
  </si>
  <si>
    <t>Visa atskaitytina turto ir įsipareigojimų, atsirandančių dėl reikalavimus atitinkančių IUS įsipareigojimų, suma
(užpildoma automatiškai – nepildyti)</t>
  </si>
  <si>
    <t>Kopsumma, kas atskaitāma no aktīviem un saistībām, kādas izriet no kvalificētajām IAS saistībām
(automātisks – nav jāaizpilda)</t>
  </si>
  <si>
    <t>Totaal aftrekbaar bedrag van activa en passiva die voortvloeien uit in aanmerking komende passiva van een IPS
(automatisch veld – niet in te vullen)</t>
  </si>
  <si>
    <t>Skupni odbitni znesek sredstev in obveznosti, ki izhajajo iz kvalificiranih obveznosti institucionalne sheme za zaščito vlog
(Samodejno – ni treba izpolniti)</t>
  </si>
  <si>
    <t>Celková odpočítateľná suma aktív a záväzkov vyplývajúcich z kvalifikovaných záväzkov IPS
(automaticky - nevypĺňa sa)</t>
  </si>
  <si>
    <t>C174</t>
  </si>
  <si>
    <t>Davon: relevante gruppeninterne Verbindlichkeiten aus Derivaten</t>
  </si>
  <si>
    <t>Millest: kvalifitseeruvad tuletisinstrumentidest tulenevad kontsernisisesed kohustused</t>
  </si>
  <si>
    <t>Εκ των οποίων: επιλέξιμα ενδοομιλικά στοιχεία παθητικού που προκύπτουν από παράγωγα</t>
  </si>
  <si>
    <t>Of which: qualifying intragroup liabilities arising from derivatives</t>
  </si>
  <si>
    <t>De los cuales: pasivos intragrupo admisibles procedentes de derivados</t>
  </si>
  <si>
    <t>Josta: hyväksyttäviä konsernin sisäisiä velkoja, jotka syntyvät johdannaisista</t>
  </si>
  <si>
    <t>Dont : passifs intragroupes éligibles découlant d’instruments dérivés</t>
  </si>
  <si>
    <t>Di cui: passività infragruppo ammissibili risultanti da derivati</t>
  </si>
  <si>
    <t>Iš jų: reikalavimus atitinkantys grupės vidaus įsipareigojimai, atsirandantys dėl išvestinių finansinių priemonių</t>
  </si>
  <si>
    <t>Tai skaitā: kvalificētās grupas iekšējās saistības, kas izriet no atvasinātajiem instrumentiem</t>
  </si>
  <si>
    <t>Waarvan: in aanmerking komende intragroeppassiva die voortvloeien uit derivaten</t>
  </si>
  <si>
    <t>Od tega: kvalificirane obveznosti znotraj skupine, ki izhajajo iz izvedenih finančnih instrumentov</t>
  </si>
  <si>
    <t>Z toho: kvalifikované záväzky v rámci skupiny vyplývajúce z derivátov</t>
  </si>
  <si>
    <t>C175</t>
  </si>
  <si>
    <t>Davon: Verbindlichkeiten aus Derivaten, die nicht gruppenintern sind
(automatisch - nicht auszufüllen)</t>
  </si>
  <si>
    <t>Millest: tuletisinstrumentidest tulenevad kohustused kontserniväliste vastaspoolte suhtes 
(automaatne – mitte täita)</t>
  </si>
  <si>
    <t>Εκ των οποίων: στοιχεία παθητικού που προκύπτουν από παράγωγα και δεν είναι ενδοομιλικά
(αυτόματο - δεν συμπληρώνεται)</t>
  </si>
  <si>
    <t>Of which: liabilities arising from derivatives that are not intragroup
(automatic - not to fill in)</t>
  </si>
  <si>
    <t>De los cuales: pasivos procedentes de derivados que no sean intragrupo
(automático - no cumplimentar)</t>
  </si>
  <si>
    <t>Josta: johdannaisista syntyviä hyväksyttäviä velkoja, jotka eivät ole konsernin sisäisiä
(automaattinen - ei täytetä)</t>
  </si>
  <si>
    <t>Dont : passifs non intragroupes découlant d’instruments dérivés 
(rempli automatiquement - ne pas remplir)</t>
  </si>
  <si>
    <t>Di cui: passività risultanti da derivati non infragruppo 
(valore automatico - non compilare)</t>
  </si>
  <si>
    <t>Iš jų: įsipareigojimai, atsirandantys ne dėl grupės vidaus išvestinių finansinių priemonių
(užpildoma automatiškai – nepildyti)</t>
  </si>
  <si>
    <t>Tai skaitā: saistības, kas izriet no atvasinātajiem instrumentiem, kuri nav grupas iekšējie atvasinātie instrumenti 
(automātisks – nav jāaizpilda)</t>
  </si>
  <si>
    <t>Waarvan: passiva die voortvloeien uit derivaten die niet binnen de groep worden gehouden
(automatisch veld - niet invullen)</t>
  </si>
  <si>
    <t>Od tega: obveznosti, ki izhajajo iz izvedenih finančnih instrumentov, ki niso znotraj skupine
(Samodejno – ni treba izpolniti)</t>
  </si>
  <si>
    <t>Z toho: záväzky vyplývajúce z derivátov, ktoré nie sú v rámci skupiny
(automaticky - nevypĺňa sa)</t>
  </si>
  <si>
    <t>C176</t>
  </si>
  <si>
    <t>C177</t>
  </si>
  <si>
    <t>Angepasster Wert der relevanten gruppeninternen Verbindlichkeiten aus Derivaten
(automatisch - nicht auszufüllen)</t>
  </si>
  <si>
    <t>Tuletisinstrumentidest tulenevate kvalifitseeruvate kontsernisiseste kohustuste korrigeeritud väärtus 
(automaatne – mitte täita)</t>
  </si>
  <si>
    <t>Προσαρμοσμένη αξία επιλέξιμων ενδοομιλικών στοιχείων παθητικού που προκύπτουν από παράγωγα
(αυτόματο - δεν συμπληρώνεται)</t>
  </si>
  <si>
    <t>Adjusted value of qualifying intragroup liabilities arising from derivatives
(automatic - not to fill in)</t>
  </si>
  <si>
    <t>Valor ajustado de los pasivos intragrupo admisibles procedentes de derivados
(automático - no cumplimentar)</t>
  </si>
  <si>
    <t>Johdannaisista syntyvien hyväksyttävien konsernin sisäisten velkojen korjattu arvo
(automaattinen - ei täytetä)</t>
  </si>
  <si>
    <t>Valeur ajustée des passifs intragroupes éligibles découlant d’instruments dérivés
(rempli automatiquement - ne pas remplir)</t>
  </si>
  <si>
    <t>Valore corretto delle passività infragruppo ammissibili risultanti da derivati 
(valore automatico - non compilare)</t>
  </si>
  <si>
    <t>Pakoreguota reikalavimus atitinkančių grupės vidaus įsipareigojimų, atsirandančių dėl išvestinių finansinių priemonių, vertė
(užpildoma automatiškai – nepildyti)</t>
  </si>
  <si>
    <t>Kvalificēto grupas iekšējo saistību, kas izriet no atvasinātajiem instrumentiem, koriģētā vērtība
(automātisks – nav jāaizpilda)</t>
  </si>
  <si>
    <t>Aangepaste waarde van in aanmerking komende intragroeppassiva die voortvloeien uit derivaten
(automatisch veld - niet invullen)</t>
  </si>
  <si>
    <t>Prilagojena vrednost kvalificiranih obveznosti znotraj skupine, ki izhajajo iz izvedenih finančnih instrumentov
(Samodejno – ni treba izpolniti)</t>
  </si>
  <si>
    <t>C184</t>
  </si>
  <si>
    <t>Gesamtbuchwert von relevanten gruppeninternen Verbindlichkeiten</t>
  </si>
  <si>
    <t>Kvalifitseeruvate kontsernisiseste kohustuste raamatupidamislik koguväärtus</t>
  </si>
  <si>
    <t>Συνολική λογιστική αξία επιλέξιμων ενδοομιλικών στοιχείων παθητικού</t>
  </si>
  <si>
    <t>Total accounting value of qualifying intragroup liabilities</t>
  </si>
  <si>
    <t>Valor contable total de pasivos intragrupo admisibles</t>
  </si>
  <si>
    <t>Hyväksyttävien konsernin sisäisten velkojen yhteenlaskettu kirjanpitoarvo</t>
  </si>
  <si>
    <t>Valeur comptable totale des passifs intragroupes éligibles</t>
  </si>
  <si>
    <t>Totale valore contabile delle passività infragruppo ammissibili</t>
  </si>
  <si>
    <t>Bendra reikalavimus atitinkančių grupės vidaus įsipareigojimų balansinė vertė</t>
  </si>
  <si>
    <t>Kopējā kvalificēto grupas iekšējo saistību uzskaites vērtība</t>
  </si>
  <si>
    <t>Totale boekwaarde van in aanmerking komende intragroeppassiva</t>
  </si>
  <si>
    <t>Skupna knjigovodska vrednost kvalificiranih obveznosti znotraj skupine</t>
  </si>
  <si>
    <t xml:space="preserve">Celková účtovná hodnota kvalifikovaných vnútroskupinových záväzkov </t>
  </si>
  <si>
    <t>C185</t>
  </si>
  <si>
    <t>C186</t>
  </si>
  <si>
    <t>C187</t>
  </si>
  <si>
    <t>Angepasster Wert der Summe der relevanten gruppeninternen Verbindlichkeiten
(automatisch - nicht auszufüllen)</t>
  </si>
  <si>
    <t>Kvalifitseeruvate kontsernisiseste kohustuste korrigeeritud koguväärtus 
(automaatne – mitte täita)</t>
  </si>
  <si>
    <t>Προσαρμοσμένη αξία συνολικών επιλέξιμων ενδοομιλικών στοιχείων παθητικού 
(αυτόματο - δεν συμπληρώνεται)</t>
  </si>
  <si>
    <t>Adjusted value of total qualifying intragroup liabilities 
(automatic - not to fill in)</t>
  </si>
  <si>
    <t>Valor ajustado de los pasivos totales intragrupo admisibles 
(automático - no cumplimentar)</t>
  </si>
  <si>
    <t>Hyväksyttävien konsernin sisäisten velkojen kokonaismäärän korjattu arvo
(automaattinen - ei täytetä)</t>
  </si>
  <si>
    <t>Valeur ajustée du total des passifs intragroupes éligibles
(rempli automatiquement - ne pas remplir)</t>
  </si>
  <si>
    <t>Valore corretto del totale delle passività infragruppo ammissibili 
(valore automatico - non compilare)</t>
  </si>
  <si>
    <t>Pakoreguota visų reikalavimus atitinkančių grupės vidaus įsipareigojimų vertė 
(užpildoma automatiškai – nepildyti)</t>
  </si>
  <si>
    <t>Kopējo kvalificēto grupas iekšējo saistību koriģētā vērtība 
(automātisks – nav jāaizpilda)</t>
  </si>
  <si>
    <t>Aangepaste waarde van totale in aanmerking komende intragroeppassiva 
(automatisch veld - niet invullen)</t>
  </si>
  <si>
    <t>Prilagojena vrednost skupnih kvalificiranih obveznosti znotraj skupine 
(Samodejno – ni treba izpolniti)</t>
  </si>
  <si>
    <t>Upravená hodnota celkových kvalifikovaných vnútroskupinových záväzkov 
(automaticky - nevypĺňa sa)</t>
  </si>
  <si>
    <t>C194</t>
  </si>
  <si>
    <t>Asutuse kvalifitseeruvate kontsernisiseste varade raamatupidamislik koguväärtus</t>
  </si>
  <si>
    <t>Συνολική λογιστική αξία επιλέξιμων ενδοομιλικών στοιχείων ενεργητικού που κατέχει το ίδρυμα</t>
  </si>
  <si>
    <t>Total accounting value of qualifying intragroup assets held by the institution</t>
  </si>
  <si>
    <t>Valor contable total de los activos intragrupo admisibles en poder de la entidad</t>
  </si>
  <si>
    <t>Laitoksen hallussa olevien hyväksyttävien ryhmän sisäisten varojen yhteenlaskettu kirjanpitoarvo</t>
  </si>
  <si>
    <t>Valeur comptable totale des actifs intragroupes éligibles détenus par l’établissement</t>
  </si>
  <si>
    <t>Totale valore contabile delle attività infragruppo ammissibili detenute dall’ente</t>
  </si>
  <si>
    <t>Bendra įstaigos turimo reikalavimus atitinkančio grupės vidaus turto balansinė vertė</t>
  </si>
  <si>
    <t>Kvalificēto iestādes turējumā esošo grupas iekšējo aktīvu kopējā uzskaites vērtība</t>
  </si>
  <si>
    <t>Totale boekwaarde van in aanmerking komende intragroepactiva die de instelling aanhoudt</t>
  </si>
  <si>
    <t>Skupna knjigovodska vrednost kvalificiranih sredstev znotraj skupine, ki jih ima institucija</t>
  </si>
  <si>
    <t>Celková účtovná hodnota kvalifikovaných vnútroskupinových aktív držaných inštitúciou</t>
  </si>
  <si>
    <t>C195</t>
  </si>
  <si>
    <t>Angepasster Wert der Summe der relevanten gruppeninternen Vermögenswerte</t>
  </si>
  <si>
    <t>Kvalifitseeruvate kontsernisiseste varade korrigeeritud koguväärtus</t>
  </si>
  <si>
    <t>Προσαρμοσμένη αξία συνόλου επιλέξιμων ενδοομιλικών στοιχείων ενεργητικού</t>
  </si>
  <si>
    <t>Adjusted value of total qualifying intragroup assets</t>
  </si>
  <si>
    <t>Valor ajustado de los activos intragrupo totales admisibles</t>
  </si>
  <si>
    <t>Hyväksyttävien konsernin sisäisten varojen kokonaismäärän korjattu arvo</t>
  </si>
  <si>
    <t>Valeur ajustée du total des actifs intragroupes éligibles</t>
  </si>
  <si>
    <t>Valore corretto del totale delle attività infragruppo ammissibili</t>
  </si>
  <si>
    <t>Pakoreguota viso reikalavimus atitinkančio grupės vidaus turto vertė</t>
  </si>
  <si>
    <t>Kopējo kvalificēto grupas iekšējo aktīvu koriģētā vērtība</t>
  </si>
  <si>
    <t>Aangepaste waarde van totale in aanmerking komende intragroepactiva</t>
  </si>
  <si>
    <t>Prilagojena vrednost skupnih kvalificiranih sredstev znotraj skupine</t>
  </si>
  <si>
    <t>Upravená hodnota celkových vnútroskupinových kvalifikovaných aktív</t>
  </si>
  <si>
    <t>C202</t>
  </si>
  <si>
    <t>Abzugsfähiger Gesamtbetrag von Vermögenswerten und Verbindlichkeiten aus relevanten gruppeninternen Verbindlichkeiten
(automatisch - nicht auszufüllen)</t>
  </si>
  <si>
    <t>Kvalifitseeruvatest kontsernisisestest kohustustest tulenevate varade ja kohustuste mahaarvatav kogusumma 
(automaatne – mitte täita)</t>
  </si>
  <si>
    <t>Συνολικό ποσό αφαίρεσης στοιχείων ενεργητικού και παθητικού που προκύπτουν από επιλέξιμα ενδοομιλικά στοιχεία παθητικού
(αυτόματο - δεν συμπληρώνεται)</t>
  </si>
  <si>
    <t>Total deductible amount of assets and liabilities arising from qualifying intragroup liabilities
(automatic - not to fill in)</t>
  </si>
  <si>
    <t>Importe total deducible de los activos y pasivos procedentes de pasivos intragrupo admisibles
(automático - no cumplimentar)</t>
  </si>
  <si>
    <t>Hyväksyttävistä konsernin sisäisistä veloista syntyvien varojen ja velkojen vähennyskelpoinen kokonaismäärä
(automaattinen - ei täytetä)</t>
  </si>
  <si>
    <t>Total du montant déductible des actifs et des passifs découlant des passifs intragroupes éligibles
(rempli automatiquement - ne pas remplir)</t>
  </si>
  <si>
    <t>Totale importo deducibile delle attività e passività risultanti da passività infragruppo ammissibili 
(valore automatico - non compilare)</t>
  </si>
  <si>
    <t>Visa atskaitytina turto ir įsipareigojimų, atsirandančių dėl reikalavimus atitinkančių grupės vidaus įsipareigojimų, suma
(užpildoma automatiškai – nepildyti)</t>
  </si>
  <si>
    <t>Kopsumma, kas atskaitāma no aktīviem un pasīviem, kuri izriet no kvalificētajām grupas iekšējām saistībām
(automātisks – nav jāaizpilda)</t>
  </si>
  <si>
    <t>Totale aftrekbare bedrag van activa en passiva die voortvloeien uit in aanmerking komende intragroeppassiva
(automatisch veld - niet invullen)</t>
  </si>
  <si>
    <t>Skupni odbitni znesek sredstev in obveznosti, ki izhajajo iz kvalificiranih obveznosti znotraj skupine
(Samodejno – ni treba izpolniti)</t>
  </si>
  <si>
    <t>Celková odpočítateľná suma aktív a záväzkov vyplývajúcich z kvalifikovaných vnútroskupinových záväzkov (automaticky - nevypĺňa sa)</t>
  </si>
  <si>
    <t>4</t>
  </si>
  <si>
    <t>In diesem Reiter werden Informationen erfasst, um den jährlichen Grundbeitrag (Reiter 2) entsprechend dem Risikoprofil des Instituts anzupassen.</t>
  </si>
  <si>
    <t>Sellel vahelehel kogutakse teavet, mille eesmärk on korrigeerida aasta baasosamakset (vaheleht 2) proportsionaalselt krediidiasutuse või investeerimisühingu riskiprofiiliga.</t>
  </si>
  <si>
    <t>Στην παρούσα καρτέλα συγκεντρώνονται στοιχεία με σκοπό την προσαρμογή της βασικής ετήσιας εισφοράς (καρτέλα 2) ανάλογα με το προφίλ κινδύνου του ιδρύματος.</t>
  </si>
  <si>
    <t>This tab collects the information in order to adjust the basic annual contribution (tab 2) in proportion to the risk profile of the institution.</t>
  </si>
  <si>
    <t>Esta pestaña recopila información para el ajuste de la contribución anual de base (pestaña 2) en proporción al perfil de riesgo de la entidad.</t>
  </si>
  <si>
    <t>Tälle välilehdelle kerätään tietoja, joiden perusteella laitoksen perusrahoitusosuutta (välilehti 2) voidaan mukauttaa suhteessa laitoksen riskiprofiiliin.</t>
  </si>
  <si>
    <t>Cet onglet rassemble les informations qui permettront d’ajuster la contribution annuelle de base (onglet 2) proportionnellement au profil de risque de l’établissement.</t>
  </si>
  <si>
    <t>Questa scheda raccoglie le informazioni al fine di correggere il contributo annuale di base (scheda 2) proporzionalmente al profilo di rischio dell’ente.</t>
  </si>
  <si>
    <t>Šioje kortelėje renkama informacija, pagal kurią bazinį metinį įnašą (2-a kortelė) būtų galima pakoreguoti proporcingai įstaigos rizikos pobūdžiui.</t>
  </si>
  <si>
    <t>Šajā cilnē ir apkopota informācija, lai koriģētu gada pamata iemaksu (2. cilne) proporcionāli iestādes riska profilam.</t>
  </si>
  <si>
    <t>In deze tab wordt informatie verzameld waarmee de jaarlijkse basisbijdrage (tab 2) kan worden aangepast aan het risicoprofiel van de instelling.</t>
  </si>
  <si>
    <t>V tem zavihku se zberejo informacije z namenom prilagoditve osnovnega letnega prispevka (zavihek 2) glede na profil tveganja institucije.</t>
  </si>
  <si>
    <t>V tejto tabuľke sa zhromažďujú informácie s cieľom upraviť základný ročný príspevok (tabuľka 2) v pomere k rizikovému profilu inštitúcie.</t>
  </si>
  <si>
    <t>B10</t>
  </si>
  <si>
    <t>Dieser Reiter besteht aus Risikoindikatoren, die in folgende Risikofelder gruppiert wurden:</t>
  </si>
  <si>
    <t>Käesolev vaheleht koosneb järgmistesse riskisammastesse jaotatud riskinäitajatest.</t>
  </si>
  <si>
    <t>Η παρούσα καρτέλα αποτελείται από δείκτες κινδύνου που ομαδοποιούνται στους ακόλουθους πυλώνες κινδύνου:</t>
  </si>
  <si>
    <t>This tab consists of risk indicators grouped in the following risk pillars:</t>
  </si>
  <si>
    <t>Esta pestaña está formada por los indicadores de riesgo agrupados en los pilares de riesgo siguientes:</t>
  </si>
  <si>
    <t>Tämä välilehti koostuu riski-indikaattoreista, jotka on ryhmitelty seuraaviin riskipilareihin:</t>
  </si>
  <si>
    <t>Cet onglet comporte des indicateurs de risque regroupés dans les piliers de risque suivants:</t>
  </si>
  <si>
    <t>Questa scheda è composta da indicatori di rischio raggruppati nelle seguenti categorie di rischio:</t>
  </si>
  <si>
    <t>Šią kortelę sudaro rizikos rodikliai, sugrupuoti pagal šiuos rizikos ramsčius:</t>
  </si>
  <si>
    <t>Šajā cilnē ir ietverti riska rādītāji, kas sagrupēti pēc šādiem riska statņiem:</t>
  </si>
  <si>
    <t>In deze tab zijn de risico-indicatoren gegroepeerd in de volgende risicopijlers:</t>
  </si>
  <si>
    <t>Ta zavihek zajema kazalnike tveganja, razvrščene na podlagi naslednjih stebrov tveganja:</t>
  </si>
  <si>
    <t>Táto tabuľka sa skladá z ukazovateľov rizika zoskupených v nasledujúcich rizikových pilieroch:</t>
  </si>
  <si>
    <t>A. Risikoexponierung</t>
  </si>
  <si>
    <t>A. Riskipositsioon</t>
  </si>
  <si>
    <t>Α. Έκθεση σε κίνδυνο</t>
  </si>
  <si>
    <t>A. Risk exposure</t>
  </si>
  <si>
    <t>A. Exposición al riesgo</t>
  </si>
  <si>
    <t>A. Riskialttius</t>
  </si>
  <si>
    <t>A. Exposition au risque</t>
  </si>
  <si>
    <t>A. Esposizione al rischio</t>
  </si>
  <si>
    <t>A. Rizikos pozicija</t>
  </si>
  <si>
    <t>A. Riska darījums</t>
  </si>
  <si>
    <t>A. Risicoblootstelling</t>
  </si>
  <si>
    <t>A. Izpostavljenost tveganju</t>
  </si>
  <si>
    <t>A. Celková riziková expozícia</t>
  </si>
  <si>
    <t>B. Stabilität und Diversifizierung der Finanzierungsquellen</t>
  </si>
  <si>
    <t>B. Rahastamisallikate stabiilsus ja mitmekesisus</t>
  </si>
  <si>
    <t>Β. Σταθερότητα και ποικιλομορφία πηγών χρηματοδότησης</t>
  </si>
  <si>
    <t>B. Stability and variety of sources of funding</t>
  </si>
  <si>
    <t>B. Estabilidad y variedad de fuentes de la financiación</t>
  </si>
  <si>
    <t>B. Rahoituslähteiden vakaus ja monipuolisuus</t>
  </si>
  <si>
    <t>B. Stabilité et diversité des sources de financement</t>
  </si>
  <si>
    <t xml:space="preserve">B. Stabilità e diversificazione delle fonti di finanziamento </t>
  </si>
  <si>
    <t>B. Finansavimo šaltinių stabilumas ir įvairovė</t>
  </si>
  <si>
    <t xml:space="preserve">B. Stabilitāte un finansēšanas avotu dažādība </t>
  </si>
  <si>
    <t xml:space="preserve">B. Stabiliteit en diversiteit van de financieringsbronnen </t>
  </si>
  <si>
    <t>B. Stabilnost in raznolikost virov financiranja</t>
  </si>
  <si>
    <t>B. Stabilita a rozmanitosť zdrojov financovania</t>
  </si>
  <si>
    <t>C. Relevanz eines Instituts für die Stabilität des Finanzsystems oder der Wirtschaft</t>
  </si>
  <si>
    <t>C. Krediidiasutuse või investeerimisühingu olulisus finantssüsteemi või majanduse stabiilsuse seisukohast</t>
  </si>
  <si>
    <t>Γ. Σημασία του ιδρύματος για τη σταθερότητα του χρηματοπιστωτικού συστήματος ή της οικονομίας</t>
  </si>
  <si>
    <t>C. Importance of an institution to the stability of the financial system or economy</t>
  </si>
  <si>
    <t xml:space="preserve">C. Importancia de una entidad respecto a la estabilidad del sistema financiero o la economía </t>
  </si>
  <si>
    <t>C. Laitoksen merkitys rahoitusjärjestelmän tai talouden vakaudelle</t>
  </si>
  <si>
    <t>C. Importance de l’établissement pour la stabilité du système financier ou de l’économie</t>
  </si>
  <si>
    <t>C. Rilevanza dell’ente per la stabilità del sistema finanziario o dell’economia</t>
  </si>
  <si>
    <t>C. Įstaigos svarba finansų sistemos stabilumui arba ekonomikai</t>
  </si>
  <si>
    <t xml:space="preserve">C. Iestādes ietekme uz finanšu sistēmas vai ekonomikas stabilitāti </t>
  </si>
  <si>
    <t xml:space="preserve">C. Belang van een instelling voor de stabiliteit van het financiële stelsel of de economie </t>
  </si>
  <si>
    <t>C. Pomen institucije za stabilnost finančnega sistema ali gospodarstva</t>
  </si>
  <si>
    <t xml:space="preserve">C. Význam inštitúcie pre stabilitu finančného systému alebo ekonomiky </t>
  </si>
  <si>
    <t>D. Von der Abwicklungsbehörde zu bestimmende zusätzliche Risikoindikatoren</t>
  </si>
  <si>
    <t>D. Kriisilahendusasutuse määratavad täiendavad riskinäitajad</t>
  </si>
  <si>
    <t>Δ. Πρόσθετοι δείκτες κινδύνου που προσδιορίζονται από την αρχή εξυγίανσης</t>
  </si>
  <si>
    <t>D. Additional risk indicators to be determined by the resolution authority</t>
  </si>
  <si>
    <t>D. Indicadores adicionales de riesgo que la autoridad de resolución determine</t>
  </si>
  <si>
    <t>D. Kriisinratkaisuviranomaisen vahvistamat muut riski-indikaattorit</t>
  </si>
  <si>
    <t>D. Indicateurs de risque supplémentaires à déterminer par l’autorité de résolution</t>
  </si>
  <si>
    <t>D. Altri indicatori di rischio stabiliti dall’autorità di risoluzione</t>
  </si>
  <si>
    <t>D. Papildomi rizikos rodikliai, kuriuos nustato pertvarkymo institucija</t>
  </si>
  <si>
    <t>D. Papildu riska rādītāji, ko nosaka noregulējuma iestāde</t>
  </si>
  <si>
    <t>D. Door de afwikkelingsautoriteit te bepalen aanvullende risico-indicatoren</t>
  </si>
  <si>
    <t>D. Dodatni kazalniki tveganja, ki jih določi organ za reševanje</t>
  </si>
  <si>
    <t>D. Dodatočné rizikové ukazovatele, ktoré určí orgán pre riešenie krízových situácií</t>
  </si>
  <si>
    <t>B16</t>
  </si>
  <si>
    <t>Abschnitt A. Risikofeld „Risikoexponierung“</t>
  </si>
  <si>
    <t>A. Riskipositsiooni sammas</t>
  </si>
  <si>
    <t>Τμήμα Α. Πυλώνας έκθεσης σε κίνδυνο</t>
  </si>
  <si>
    <t>Section A. 'Risk exposure' pillar</t>
  </si>
  <si>
    <t>Sección A. Pilar «exposición al riesgo»</t>
  </si>
  <si>
    <t>Kohta A. Pilari ”Riskialttius”</t>
  </si>
  <si>
    <t>Section A. Pilier «Exposition au risque»</t>
  </si>
  <si>
    <t>Sezione A. Categoria “Esposizione al rischio”</t>
  </si>
  <si>
    <t>A skirsnis. Rizikos pozicijos ramstis</t>
  </si>
  <si>
    <t>A iedaļa. 'Riska darījuma' pīlārs</t>
  </si>
  <si>
    <t>Deel A. Pijler ‘Risicoblootstelling’</t>
  </si>
  <si>
    <t>Razdelek A. Steber „Izpostavljenost tveganju“</t>
  </si>
  <si>
    <t>Časť A. Pilier "rizikovej expozície"</t>
  </si>
  <si>
    <t>B19</t>
  </si>
  <si>
    <t>Risikoindikator A.i) Über die Mindestanforderung an Eigenmitteln und berücksichtigungsfähigen Verbindlichkeiten (MREL) hinausgehende von dem Institut gehaltene Eigenmittel und berücksichtigungsfähige Verbindlichkeiten</t>
  </si>
  <si>
    <t>Riskinäitaja A.i) Krediidiasutuse või investeerimisühingu hoitavad omavahendite ja kõlblike kohustuste miinimumnõuet ületavad omavahendid ja kõlblikud kohustused</t>
  </si>
  <si>
    <t>Δείκτης κινδύνου Α.i) Ίδια κεφάλαια και επιλέξιμες υποχρεώσεις που κατέχει το ίδρυμα πέραν των ελάχιστων απαιτήσεων ιδίων κεφαλαίων και επιλέξιμων υποχρεώσεων</t>
  </si>
  <si>
    <t>Risk indicator A.i) Own funds and eligible liabilities held by the institution in excess of Minimum Requirement for own funds and Eligible Liabilities (MREL)</t>
  </si>
  <si>
    <t>Indicador de riesgo A.i) Fondos propios y pasivos admisibles en poder de la entidad que excedan de los requisitos mínimos de fondos propios y pasivos admisibles (MREL)</t>
  </si>
  <si>
    <t>Riksi-indikaattori A.i) Omat varat ja hyväksyttävät velat, jotka laitoksella on omien varojen ja hyväksyttävien velkojen vähimmäisvaatimuksen (MREL) lisäksi</t>
  </si>
  <si>
    <t>Indicateur de risque A.i) Fonds propres et engagements ou passifs éligibles détenus par l’établissement au-delà de l’exigence minimale de fonds propres et d’engagements éligibles (EMEE)</t>
  </si>
  <si>
    <t>Indicatore di rischio A.i) Fondi propri e passività ammissibili detenuti dall’ente in eccesso rispetto al requisito minimo in materia di fondi propri e passività ammissibili (MREL)</t>
  </si>
  <si>
    <t>A.i rizikos rodiklis. Įstaigos turimos nuosavos lėšos ir tinkami įsipareigojimai, viršijantys minimalų nuosavų lėšų ir tinkamų įsipareigojimų reikalavimą</t>
  </si>
  <si>
    <t>Riska rādītājs A.i) Iestādes turējumā esošais pašu kapitāls un atbilstīgās saistības, kas pārsniedz minimālo pašu kapitāla un attiecināmo saistību prasību</t>
  </si>
  <si>
    <t>Risico-indicator A.i) Door de instelling bovenop het MREL (Minimum Requirement for own funds and Eligible Liabilities) aangehouden eigen vermogen en in aanmerking komende passiva</t>
  </si>
  <si>
    <t>Kazalnik tveganja A.i) Kapital in kvalificirane obveznosti, ki jih ima institucija in presegajo minimalno zahtevo glede kapitala in kvalificiranih obveznosti</t>
  </si>
  <si>
    <t>Ukazovateľ rizika A.i) Vlastné zdroje a prípustné záväzky  inštitúcie, ktoré presahujú Minimálnu požiadavku na vlastné zdroje a Oprávnené záväzky (MREL)</t>
  </si>
  <si>
    <t>Dieser Risikoindikator ist noch nicht anwendbar. Bitte gehen Sie direkt zum nächsten Feld.</t>
  </si>
  <si>
    <t>Seda riskinäitajat veel ei kasutata. Jätkake järgmiselt väljalt.</t>
  </si>
  <si>
    <t>Ο εν λόγω δείκτης κινδύνου δεν εφαρμόζεται ακόμη. Προχωρήστε απευθείας στο επόμενο πεδίο.</t>
  </si>
  <si>
    <t>This risk indicator is not yet applicable.</t>
  </si>
  <si>
    <t>Este indicador de riesgo no es aplicable. Pase directamente al campo siguiente.</t>
  </si>
  <si>
    <t>Tätä riski-indikaattoria ei vielä sovelleta. Siirry suoraan seuraavaan kenttään.</t>
  </si>
  <si>
    <t>Cet indicateur de risque n’est pas encore applicable. Veuillez passer directement au champ suivant.</t>
  </si>
  <si>
    <t>Questo indicatore di rischio non è ancora applicabile. Si prega di passare direttamente al campo successivo.</t>
  </si>
  <si>
    <t>Šis rizikos rodiklis dar netaikomas. Iš karto eikite į kitą laukelį.</t>
  </si>
  <si>
    <t>Riska rādītājs vēl nav piemērojams. Lūdzu, pārejiet uzreiz uz nākamo lauku.</t>
  </si>
  <si>
    <t>Deze risico-indicator is nog niet van toepassing. Ga direct verder naar het volgende veld.</t>
  </si>
  <si>
    <t>Ta kazalnik tveganja se še ne uporablja. Nadaljujte neposredno v naslednjem polju.</t>
  </si>
  <si>
    <t>Tento ukazovateľ rizika sa zatiaľ neuplatňuje. Prejdite prosím priamo na ďalšie pole.</t>
  </si>
  <si>
    <t>Risikoindikator A.ii) Verschuldungsquote</t>
  </si>
  <si>
    <t>Riskinäitaja A.ii) Finantsvõimenduse määr</t>
  </si>
  <si>
    <t>Δείκτης κινδύνου Α.ii) Δείκτης μόχλευσης</t>
  </si>
  <si>
    <t>Risk indicator A.ii) Leverage ratio</t>
  </si>
  <si>
    <t>Indicador de riesgo A.ii) Ratio de apalancamiento</t>
  </si>
  <si>
    <t>Riski-indikaattori A.ii) Vähimmäisomavaraisuusaste</t>
  </si>
  <si>
    <t>Indicateur de risque A.ii) Ratio de levier</t>
  </si>
  <si>
    <t>Indicatore di rischio A.ii) Coefficiente di leva finanziaria</t>
  </si>
  <si>
    <t>A.ii rizikos rodiklis. Sverto koeficientas</t>
  </si>
  <si>
    <t>Riska rādītājs A.ii) Sviras rādītājs</t>
  </si>
  <si>
    <t>Risico-indicator A.ii) Hefboomratio</t>
  </si>
  <si>
    <t>Kazalnik tveganja A.ii) Količnik finančnega vzvoda</t>
  </si>
  <si>
    <t>Ukazovateľ rizika A.ii) Ukazovateľ finančnej páky</t>
  </si>
  <si>
    <t>Risikoindikator A.iii) Harte Kernkapitalquote (CET1 - Quote)</t>
  </si>
  <si>
    <t>Riskinäitaja A.iii) esimese taseme põhiomavahendite suhtarv (CET1 suhtarv)</t>
  </si>
  <si>
    <t>Δείκτης κινδύνου Α.iii) Δείκτης κεφαλαίου κοινών μετοχών κατηγορίας 1 (δείκτης CET1)</t>
  </si>
  <si>
    <t>Risk indicator A.iii) Common Equity Tier 1 Capital Ratio (CET1 ratio)</t>
  </si>
  <si>
    <t>Indicador de riesgo A.iii) Ratio de capital de nivel 1 ordinario (ratio CET1)</t>
  </si>
  <si>
    <t>Riski-indikaattori A.iii) Ydinpääoman osuus (CET1-osuus)</t>
  </si>
  <si>
    <t>Indicateur de risque A.iii) Ratio de fonds propres de base de catégorie 1 (ratio de CET1)</t>
  </si>
  <si>
    <t>Indicatore di rischio A.iii) Coefficiente di capitale primario di classe 1 (coefficiente CET1)</t>
  </si>
  <si>
    <t>A.iii rizikos rodiklis. Bendro 1 lygio nuosavo kapitalo pakankamumo koeficientas (CET1 pakankamumo koeficientas)</t>
  </si>
  <si>
    <t>Riska rādītājs A.iii) Pirmā līmeņa pamata kapitāla rādītājs (CET1 rādītājs)</t>
  </si>
  <si>
    <t>Risico-indicator A.iii) Tier 1-kernkapitaalratio (CET1-ratio)</t>
  </si>
  <si>
    <t>Indikátor rizika A.iii) Pomer vlastného kapitálu Tier 1 (pomer CET1)</t>
  </si>
  <si>
    <t>B45</t>
  </si>
  <si>
    <t>Risikoindikator A.iv) Gesamtrisikoexponierung, dividiert durch die Summe der Vermögenswerte</t>
  </si>
  <si>
    <t>Riskinäitaja A.iv) Koguriskipositsioon jagatuna koguvaradega</t>
  </si>
  <si>
    <t>Δείκτης κινδύνου Α.iv) Συνολική έκθεση σε κίνδυνο διαιρούμενη διά του συνόλου ενεργητικού (TRE/TA)</t>
  </si>
  <si>
    <t>Risk indicator A.iv) Total Risk Exposure divided by Total Assets (TRE/TA)</t>
  </si>
  <si>
    <t>Indicador de riesgo A.iv) Exposición total al riesgo dividida por el total del activo (TRE/TA)</t>
  </si>
  <si>
    <t>Riski-indikaattori A.iv) Kokonaisriski jaettuna varojen kokonaismäärällä (TRE/TA)</t>
  </si>
  <si>
    <t>Indicateur de risque A.iv) Montant total d'exposition au risque divisé par le total de l’actif (TER/total de l’actif)</t>
  </si>
  <si>
    <t>Indicatore di rischio A.iv) Esposizione complessiva al rischio divisa per le attività totali</t>
  </si>
  <si>
    <t>A.iv rizikos rodiklis. Bendra rizikos pozicija, padalyta iš viso turto (BRP / visas turtas)</t>
  </si>
  <si>
    <t>Riska rādītājs A.iv) Kopējā riska darījumu vērtība sadalīta pa Kopējiem aktīviem (TRE/TA)</t>
  </si>
  <si>
    <t>Risico-indicator A.iv) Het verhoudingsgetal tussen de totale risicoblootstelling en de totale activa (TRE/TA)</t>
  </si>
  <si>
    <t>Kazalnik tveganja A.iv) Skupna izpostavljenost tveganju, deljena s skupnimi sredstvi (TRE/TA)</t>
  </si>
  <si>
    <t>Ukazovateľ rizika A.iv) Celková riziková expozícia vydelená celkovými aktívami (TRE/TA)</t>
  </si>
  <si>
    <t>Abschnitt B. Risikofeld „Stabilität und Diversifizierung der Finanzierungsquellen“</t>
  </si>
  <si>
    <t>B. Rahastamisallikate stabiilsuse ja mitmekesisuse sammas</t>
  </si>
  <si>
    <t>Τμήμα Β. Πυλώνας σταθερότητας και ποικιλομορφίας πηγών χρηματοδότησης</t>
  </si>
  <si>
    <t>Sección B. Pilar «estabilidad y variedad de fuentes de la financiación»</t>
  </si>
  <si>
    <t>Kohta B. Pilari ”Rahoituslähteiden vakaus ja monipuolisuus”</t>
  </si>
  <si>
    <t>Section B. Pilier «Stabilité et diversité des sources de financement»</t>
  </si>
  <si>
    <t>Sezione B. Categoria “Stabilità e diversificazione delle fonti di finanziamento”</t>
  </si>
  <si>
    <t>B skirsnis. Finansavimo šaltinių stabilumo ir įvairovės ramstis</t>
  </si>
  <si>
    <t>B iedaļa. 'Stabilitāte un finansējuma avotu dažādība' pīlārs</t>
  </si>
  <si>
    <t>Deel B. Pijler ‘Stabiliteit en diversiteit van de financieringsbronnen’</t>
  </si>
  <si>
    <t>Razdelek B. Steber „Stabilnost in raznolikost virov financiranja“</t>
  </si>
  <si>
    <t>Časť B. Pilier "Stabilita a rozmanitosť zdrojov financovania"</t>
  </si>
  <si>
    <t>F52</t>
  </si>
  <si>
    <t>B54</t>
  </si>
  <si>
    <t>Risikoindikator B.i) Strukturelle Liquiditätsquote (NSFR)</t>
  </si>
  <si>
    <t>Riskinäitaja B.i) Stabiilse netorahastamise kordaja</t>
  </si>
  <si>
    <t>Δείκτης κινδύνου Β.i) Δείκτης καθαρής σταθερής χρηματοδότησης</t>
  </si>
  <si>
    <t>Risk indicator B.i) Net Stable Funding Ratio (NSFR)</t>
  </si>
  <si>
    <t>Indicador de riesgo B.i) Ratio de financiación neta estable</t>
  </si>
  <si>
    <t>Riski-indikaattori B.i) Pysyvän varainhankinnan vaatimus</t>
  </si>
  <si>
    <t>Indicateur de risque B.i) Ratio de financement stable net</t>
  </si>
  <si>
    <t>Indicatore di rischio B.i) Coefficiente netto di finanziamento stabile</t>
  </si>
  <si>
    <t>B.i rizikos rodiklis. Grynasis pastovaus finansavimo rodiklis</t>
  </si>
  <si>
    <t>Riska rādītājs B.i) Neto stabila finansējuma rādītājs</t>
  </si>
  <si>
    <t>Risico-indicator B.i) Netto stabiele financieringsratio</t>
  </si>
  <si>
    <t>Kazalnik tveganja B.i) Količnik neto stabilnih virov financiranja</t>
  </si>
  <si>
    <t>Ukazovateľ rizika B.i) Pomer čistého stabilného financovania</t>
  </si>
  <si>
    <t>B56</t>
  </si>
  <si>
    <t>Šis rizikos rodiklis netaikomas. Iš karto eikite į kitą laukelį.</t>
  </si>
  <si>
    <t>B58</t>
  </si>
  <si>
    <t>Risikoindikator B.ii) Liquiditätsdeckungsquote (LCR)</t>
  </si>
  <si>
    <t>Riskinäitaja B.ii) Likviidsuskattekordaja</t>
  </si>
  <si>
    <t>Δείκτης κινδύνου Β.ii) Δείκτης κάλυψης ρευστότητας</t>
  </si>
  <si>
    <t>Risk indicator B.ii) Liquidity Coverage Ratio (LCR)</t>
  </si>
  <si>
    <t>Riski-indikaattori B.ii) Maksuvalmiusvaatimus</t>
  </si>
  <si>
    <t>Indicateur de risque B.ii) Ratio de couverture des besoins de liquidité</t>
  </si>
  <si>
    <t>Indicatore di rischio B.ii) Coefficiente di copertura della liquidità</t>
  </si>
  <si>
    <t>B.ii rizikos rodiklis. Padengimo likvidžiuoju turtu rodiklis (angl. Liquidity Coverage Ratio, LCR)</t>
  </si>
  <si>
    <t>Riska rādītājs B.ii) Likviditātes seguma rādītājs (LCR)</t>
  </si>
  <si>
    <t>Kazalnik tveganja B.ii) Količnik likvidnostnega kritja (LCR)</t>
  </si>
  <si>
    <t>Ukazovateľ rizika B.ii) Ukazovateľ krytia likvidity (LCR)</t>
  </si>
  <si>
    <t>B68</t>
  </si>
  <si>
    <t>Abschnitt C. Risikofeld „Relevanz eines Instituts für die Stabilität des Finanzsystems oder der Wirtschaft“</t>
  </si>
  <si>
    <t xml:space="preserve">C. Olulisust finantssüsteemi või  majanduse stabiilsusse kajastav sammas 
</t>
  </si>
  <si>
    <t>Τμήμα Γ. Πυλώνας σημασίας του ιδρύματος για τη σταθερότητα του χρηματοπιστωτικού συστήματος ή της οικονομίας</t>
  </si>
  <si>
    <t>Section C. ‘Importance of an institution to the stability of the financial system or economy’ pillar</t>
  </si>
  <si>
    <t>Sección C. Pilar «importancia de una entidad respecto a la estabilidad del sistema financiero o la economía»</t>
  </si>
  <si>
    <t>Kohta C. Pilari ”Laitoksen merkitys rahoitusjärjestelmälle tai talouden vakaudelle”</t>
  </si>
  <si>
    <t>Section C. Pilier «Importance de l'établissement pour la stabilité du système financier ou de l'économie»</t>
  </si>
  <si>
    <t>Sezione C. Categoria "Rilevanza dell'ente per la stabilità del sistema finanziario o dell'economia"</t>
  </si>
  <si>
    <t>C skirsnis. Įstaigos svarba finansų sistemos stabilumui arba ekonomikai</t>
  </si>
  <si>
    <t>C iedaļa ‘Iestādes nozīme finanšu sistēmas vai ekonomikas stabilitātē’ pīlārs</t>
  </si>
  <si>
    <t>Razdelek C. Steber "Pomen institucije za stabilnost finančnega sistema ali stebra ekonomije"</t>
  </si>
  <si>
    <t>Časť C. Pilier "Význam inštitúcie pre stabilitu piliera finančného systému alebo ekonomiky"</t>
  </si>
  <si>
    <t>F69</t>
  </si>
  <si>
    <t>B81</t>
  </si>
  <si>
    <t>Abschnitt D. Risikofeld „Von der Abwicklungsbehörde zu bestimmende zusätzliche Risikoindikatoren“</t>
  </si>
  <si>
    <t>D. Kriisilahendusasutuse määratavate täiendavate riskinäitajate sammas</t>
  </si>
  <si>
    <t>Τμήμα Δ. Πυλώνας πρόσθετων δεικτών κινδύνου που προσδιορίζονται από την αρχή εξυγίανσης</t>
  </si>
  <si>
    <t>Sección D. Pilar «indicadores adicionales de riesgo que la autoridad de resolución determine»</t>
  </si>
  <si>
    <t>Kohta D. Pilari ”Kriisinratkaisuviranomaisen vahvistamat muut riski-indikaattorit”</t>
  </si>
  <si>
    <t>Section D. Pilier «Indicateurs de risque supplémentaires à déterminer par l’autorité de résolution»</t>
  </si>
  <si>
    <t>Sezione D. Categoria “Altri indicatori di rischio stabiliti dall’autorità di risoluzione”</t>
  </si>
  <si>
    <t>D skirsnis. Papildomų rizikos rodiklių, kuriuos nustato pertvarkymo institucija, ramstis</t>
  </si>
  <si>
    <t>D iedaļa. 'Papildu riska rādītāji, ko nosaka noregulējuma iestāde' pīlārs</t>
  </si>
  <si>
    <t>Razdelek D. Steber „Dodatni kazalniki tveganja, ki jih določi organ za reševanje“</t>
  </si>
  <si>
    <t>Časť D. Pilier "Dodatočné rizikové ukazovatele, ktoré určí orgán pre riešenie krízových situácií"</t>
  </si>
  <si>
    <t>Zusätzlicher Risikoindikator D.i) Handelstätigkeiten, ausgedrückt im Risikopositionsbetrag für das Marktrisiko auf börsengehandelte Schuldtitel oder Eigenkapital aus: a) der Gesamtrisikoexponierung, b) dem harten Kernkapital und c) der Summe der Vermögenswerte</t>
  </si>
  <si>
    <t>Täiendav riskinäitaja D.i) Kauplemistegevus väljendatuna kaubeldavate võlainstrumentide ja omakapitali tururiski positsioonina jagatuna a) kogu riskipositsiooniga, b) CET1 kapitaliga ning c) koguvaradega</t>
  </si>
  <si>
    <t>Πρόσθετος δείκτης κινδύνου Δ.i) Εμπορικές δραστηριότητες, που εκφράζονται ως ποσό έκθεσης σε κίνδυνο για κίνδυνο αγοράς διαπραγματεύσιμων χρεωστικών τίτλων και μετοχών από: α) τη συνολική έκθεση σε κίνδυνο, β) το κεφάλαιο CET1 και γ) το σύνολο ενεργητικού</t>
  </si>
  <si>
    <t>Indicador de riesgo adicional D.i) Actividades de negociación, expresadas como importe de exposición al riesgo para el riesgo de mercado sobre instrumentos de deuda y capital negociados de: a) exposición total al riesgo, b) capital CET1 y c) total del activo</t>
  </si>
  <si>
    <t>Ylimääräinen riski-indikaattori D.i) Kaupankäynti, ilmaistuna riskin määränä kaupankäynnin kohteena olevia vieraan pääoman ehtoisia rahoitusinstrumentteja ja omaa pääomaa koskevan markkinariskin osalta seuraavista: a) kokonaisriskin määrä, b) ydinpääoma (CET1) ja c) varojen kokonaismäärä</t>
  </si>
  <si>
    <t>Altri indicatori di rischio D.i) Attività di negoziazione, espresse come importo di esposizione al rischio per il rischio di mercato su strumenti di debito negoziati e azioni da: a) esposizione complessiva al rischio, b) capitale CET1 e c) attività totali</t>
  </si>
  <si>
    <t>D.i papildomas rizikos rodiklis. Prekybos veikla, išreikšta kaip rizikos pozicijos suma, tenkanti rinkos rizikai, susijusiai su prekiaujamomis skolos priemonėmis ir nuosavybės vertybiniais popieriais, iš a) bendros rizikos pozicijos, b) bendro 1 lygio nuosavo kapitalo ir c) viso turto</t>
  </si>
  <si>
    <t>Papildu riska rādītājs D.i) Tirdzniecības darbības, kas norādītas kā riska darījumu vērtība par tirgus risku attiecībā uz tirgotajiem parāda instrumentiem un kapitālu no: a) Kopējās riska darījumu vērtības, b) CET1 kapitāla un c) Aktīvu kopsummas</t>
  </si>
  <si>
    <t>Dodatni kazalnik tveganja D.i) Trgovalne dejavnosti, izražene kot znesek izpostavljenosti tržnemu tveganju na področjih dolžniških instrumentov, s katerimi se trguje, in lastniškega kapitala glede na: a) skupno izpostavljenost tveganju, b) navaden lastniški temeljni kapital in c) skupna sredstva</t>
  </si>
  <si>
    <t>Dodatočný ukazovateľ rizika D.i) Obchodné činnosti vyjadrené ako hodnota rizikovej expozície pre trhové riziko obchodovaných dlhových nástrojov a vlastného imania z: a) Celkovej rizikovej expozície, b) CET1 Kapitál a c) Celkové aktíva</t>
  </si>
  <si>
    <t>Täiendav riskinäitaja D.i) Bilansiväline nimiväärtus jagatuna a) kogu riskipositsiooniga, b) CET1 kapitaliga ning c) koguvaradega</t>
  </si>
  <si>
    <t>Πρόσθετος δείκτης κινδύνου Δ.i) Ονομαστικό ποσό εκτός ισολογισμού από: α) συνολική έκθεση σε κίνδυνο, β) κεφάλαιο CET1 και γ) σύνολο ενεργητικού</t>
  </si>
  <si>
    <t>Täiendav riskinäitaja D.i) Tuletisinstrumentide positsioonid kokku jagatuna a) kogu riskipositsiooniga, b) CET1 kapitaliga ning c) koguvaradega</t>
  </si>
  <si>
    <t>Πρόσθετος δείκτης κινδύνου Δ.i) Σύνολο ανοιγμάτων σε παράγωγα από: α) συνολική έκθεση σε κίνδυνο, β) κεφάλαιο CET1 και γ) σύνολο ενεργητικού</t>
  </si>
  <si>
    <t>B109</t>
  </si>
  <si>
    <t>Täiendav riskinäitaja D.i) Keerukus ja kriisilahenduskõlblikkus</t>
  </si>
  <si>
    <t>Πρόσθετος δείκτης κινδύνου Δ.i) Πολυπλοκότητα και δυνατότητα εξυγίανσης</t>
  </si>
  <si>
    <t>Dodatni kazalnik tveganja D.iv) Kompleksnost in rešljivost</t>
  </si>
  <si>
    <t>B111</t>
  </si>
  <si>
    <t>B113</t>
  </si>
  <si>
    <t>Täiendav riskinäitaja D.ii) Kuulumine krediidiasutuste ja investeerimisühingute kaitseskeemi (IPS)</t>
  </si>
  <si>
    <t>Πρόσθετος δείκτης κινδύνου Δ.ii) Συμμετοχή σε θεσμικό σύστημα προστασίας (ΘΣΠ)</t>
  </si>
  <si>
    <t>B121</t>
  </si>
  <si>
    <t>Täiendav riskinäitaja D.iii) Avaliku sektori varasema erakorralise finantstoetuse ulatus</t>
  </si>
  <si>
    <t>Πρόσθετος δείκτης κινδύνου Δ.iii) Έκταση της προηγούμενης έκτακτης δημόσιας χρηματοπιστωτικής στήριξης</t>
  </si>
  <si>
    <t>Hat die zuständige Behörde dem Institut auf Einzelebene eine Ausnahme von der Anwendung des Risikoindikators „Verschuldungsquote“ gewährt ('Waiver')?</t>
  </si>
  <si>
    <t>Kas pädev asutus on teinud asutuse finantsvõimenduse riskinäitaja kohaldamisest individuaaltasandil erandi?</t>
  </si>
  <si>
    <t>Έχει χορηγήσει η αρμόδια αρχή στο ίδρυμα απαλλαγή από την υποχρέωση εφαρμογής του δείκτη κινδύνου του δείκτη μόχλευσης σε ατομικό επίπεδο;</t>
  </si>
  <si>
    <t>Has the competent authority granted a waiver from the application of the Leverage ratio risk indicator to the institution at individual level?</t>
  </si>
  <si>
    <t>¿Ha concedido la autoridad competente una exención para aplicar el indicador de riesgo del ratio de apalancamiento a la entidad a nivel individual?</t>
  </si>
  <si>
    <t>Onko toimivaltainen viranomainen myöntänyt laitokselle vapautuksen vähimmäisomavaraisuusastetta koskevan riski-indikaattorin soveltamisesta yksittäisen laitoksen tasolla?</t>
  </si>
  <si>
    <t>L’autorité compétente a-t-elle accordé à l’établissement une dérogation quant à l’application de l’indicateur de risque de ratio de levier au niveau individuel ?</t>
  </si>
  <si>
    <t>L’autorità competente ha concesso una deroga all’applicazione dell’indicatore di rischio “coefficiente di leva finanziaria” all’ente a livello individuale?</t>
  </si>
  <si>
    <t>Ar kompetentinga institucija leido įstaigai individualiu lygmeniu netaikyti sverto koeficiento rizikos rodiklio?</t>
  </si>
  <si>
    <t>Vai kompetentā iestāde ir piešķīrusi atbrīvojumu no Sviras rādītāja riska rādītāja piemērošanas iestādei individuālā līmenī?</t>
  </si>
  <si>
    <t>Heeft de bevoegde autoriteit de instelling op individueel niveau een ontheffing verleend van de toepassing van de risico-indicator Hefboomratio?</t>
  </si>
  <si>
    <t>Ali je pristojni organ dovolil opustitev uporabe kazalnika tveganja za količnik finančnega vzvoda za institucijo na individualni ravni?</t>
  </si>
  <si>
    <t>Udelil príslušný orgán inštitúcii výnimku na uplatňovanie ukazovateľa rizika Ukazovateľa finančnej páky na jednotlivých úrovniach?</t>
  </si>
  <si>
    <t>Meldeebene des Risikoindikators „Verschuldungsquote“</t>
  </si>
  <si>
    <t>Finantsvõimenduse määra riskinäitaja aruandlustasand</t>
  </si>
  <si>
    <t>Επίπεδο αναφοράς του δείκτη κινδύνου του δείκτη μόχλευσης</t>
  </si>
  <si>
    <t>Reporting level of the Leverage ratio risk indicator</t>
  </si>
  <si>
    <t>Nivel de información del indicador de riesgo de la ratio de apalancamiento</t>
  </si>
  <si>
    <t>Vähimmäisomavaraisuusastetta koskevan riski-indikaattorin raportointitaso</t>
  </si>
  <si>
    <t>Niveau de déclaration de l’indicateur de risque de ratio de levier</t>
  </si>
  <si>
    <t>Livello di segnalazione dell’indicatore di rischio “coefficiente di leva finanziaria”</t>
  </si>
  <si>
    <t>Ataskaitinis lygmuo, kuriuo nurodomas sverto koeficiento rizikos rodiklis</t>
  </si>
  <si>
    <t>Sviras rādītāja riska rādītāja ziņošanas līmenis</t>
  </si>
  <si>
    <t>Rapportageniveau van de risico-indicator Hefboomratio</t>
  </si>
  <si>
    <t>Raven poročanja o kazalniku tveganja za količnik finančnega vzvoda</t>
  </si>
  <si>
    <t>Úroveň vykazovania ukazovateľa rizika Ukazovateľa finančnej páky</t>
  </si>
  <si>
    <t>C28</t>
  </si>
  <si>
    <t>Emaettevõtja nimi
(üksnes erandi korral)</t>
  </si>
  <si>
    <t>Επωνυμία της μητρικής
(μόνο σε περίπτωση απαλλαγής)</t>
  </si>
  <si>
    <t>Name of the parent
(only in case of waiver)</t>
  </si>
  <si>
    <t>Nombre de la matriz
(solo en caso de exención)</t>
  </si>
  <si>
    <t>Emoyrityksen nimi
(vain jos vapautus myönnetty)</t>
  </si>
  <si>
    <t>Nom de l’établissement mère
(uniquement en cas de dérogation)</t>
  </si>
  <si>
    <t>Denominazione dell’impresa madre 
(solo in caso di deroga)</t>
  </si>
  <si>
    <t>Patronuojančiosios įmonės pavadinimas
(tik jeigu taikoma išimtis)</t>
  </si>
  <si>
    <t>Mātesuzņēmuma nosaukums
(tikai atbrīvojuma gadījumā)</t>
  </si>
  <si>
    <t>Naam van de moederinstelling
(alleen in het geval van ontheffing)</t>
  </si>
  <si>
    <t>Ime nadrejene družbe
(samo v primeru opustitve)</t>
  </si>
  <si>
    <t>Meno materskej inštitúcie
(len v prípade výnimky)</t>
  </si>
  <si>
    <t>C29</t>
  </si>
  <si>
    <t>Emaettevõtja LEI kood (üksnes erandi korral)</t>
  </si>
  <si>
    <t>Κωδικός LEI της μητρικής
(μόνο σε περίπτωση απαλλαγής)</t>
  </si>
  <si>
    <t>LEI code of the parent
(only in case of waiver)</t>
  </si>
  <si>
    <t>Código LEI de la entidad matriz 
(solo en caso de exención)</t>
  </si>
  <si>
    <t>Emoyrityksen LEI-tunnus
(vain jos vapautus myönnetty)</t>
  </si>
  <si>
    <t>Code LEI de l’établissement (uniquement en cas de dérogation)</t>
  </si>
  <si>
    <t>Codice LEI dell'impresa madre (solo in caso di deroga)</t>
  </si>
  <si>
    <t>Patronuojančiosios įmonės LEI kodas (tik jeigu taikoma išimtis)</t>
  </si>
  <si>
    <t>Mātesuzņēmuma LEI kods
(tikai atbrīvojuma gadījumā)</t>
  </si>
  <si>
    <t>LEI code van de moederinstelling
(alleen in het geval van ontheffing)</t>
  </si>
  <si>
    <t>Koda LEI nadrejene družbe (samo v primeru opustitve)</t>
  </si>
  <si>
    <t>Kód LEI materskej inštitúcie
(len v prípade výnimky)</t>
  </si>
  <si>
    <t>(All)konsolideerimise osaliseks olevate asutuste LEI kood (üksnes erandi korral)</t>
  </si>
  <si>
    <t>Kωδικός LEI των ιδρυμάτων που αποτελούν μέρος της (υπο)ενοποίησης (μόνο σε περίπτωση απαλλαγής)</t>
  </si>
  <si>
    <t>LEI code of the institutions which are part of the (sub-)consolidation
(only in case of waiver)</t>
  </si>
  <si>
    <t>Código LEI de las entidades que formen parte de la (sub)consolidación 
(solo en caso de exención)</t>
  </si>
  <si>
    <t>(Ala)-konsolidointiryhmään kuuluvien laitosten LEI-tunnukset
(vain jos vapautus myönnetty)</t>
  </si>
  <si>
    <t>Codes LEI des établissements faisant partie de la (sous-)consolidation (uniquement en cas de dérogation)</t>
  </si>
  <si>
    <t>Codice LEI degli enti che formano parte del (sub) consolidamento
(solo in caso di deroga)</t>
  </si>
  <si>
    <t>Įstaigų, kurios priklauso (iš dalies) konsoliduojamam lygmeniui, LEI kodas (tik jeigu taikoma išimtis)</t>
  </si>
  <si>
    <t>Iestāžu, kuras ir (sub)konsolidācijas daļa, LEI kods
(tikai atbrīvojuma gadījumā)</t>
  </si>
  <si>
    <t>LEI code van de instellingen die deel uitmaken van de (sub)consolidatie
(alleen in het geval van ontheffing)</t>
  </si>
  <si>
    <t>Koda LEI institucij, ki so zajete v (sub)konsolidacijo
(samo v primeru opustitve)</t>
  </si>
  <si>
    <t>LEI kód inštitúcií, ktoré sú súčasťou (sub-) konsolidácie
(len v prípade výnimky)</t>
  </si>
  <si>
    <t>Leverage ratio, at the reporting level selected in Field ID 4A2</t>
  </si>
  <si>
    <t>Hat die zuständige Behörde dem Institut auf Einzelebene eine Ausnahme von der Anwendung des Risikoindikators „Harte Kernkapitalquote“ gewährt?</t>
  </si>
  <si>
    <t>Kas pädev asutus on teinud asutusele CET1 suhtarvu riskinäitaja kohaldamisest individuaalsel tasandil erandi?</t>
  </si>
  <si>
    <t>Έχει χορηγήσει η αρμόδια αρχή στο ίδρυμα απαλλαγή από την υποχρέωση εφαρμογής του δείκτη κινδύνου του δείκτη CET1 σε ατομικό επίπεδο;</t>
  </si>
  <si>
    <t>Has the competent authority granted a waiver from the application of the CET1 ratio risk indicator to the institution at individual level?</t>
  </si>
  <si>
    <t>¿Ha concedido la autoridad competente una exención para aplicar el indicador de riesgo ratio CET1 a la entidad a nivel individual?</t>
  </si>
  <si>
    <t>Onko toimivaltainen viranomainen myöntänyt laitokselle vapautuksen CET1-osuutta koskevan riski-indikaattorin soveltamisesta yksittäisen laitoksen tasolla?</t>
  </si>
  <si>
    <t>L’autorité compétente a-t-elle accordé à l’établissement une dérogation quant à l’application de l’indicateur de risque du ratio de CET1 au niveau individuel?</t>
  </si>
  <si>
    <t>L’autorità competente ha concesso una deroga all’applicazione dell’indicatore di rischio “coefficiente CET1” all’ente a livello individuale?</t>
  </si>
  <si>
    <t>Ar kompetentinga institucija leido įstaigai individualiu lygmeniu netaikyti bendro 1 lygio nuosavo kapitalo pakankamumo koeficiento rizikos rodiklio?</t>
  </si>
  <si>
    <t>Vai kompetentā iestāde ir piešķīrusi atbrīvojumu attiecībā uz pirmā līmeņa pamata kapitāla sviras riska rādītāja lietošanu iestādei individuāli?</t>
  </si>
  <si>
    <t>Heeft de bevoegde autoriteit de instelling op individueel niveau een ontheffing verleend van de toepassing van de risico-indicator CET1-ratio?</t>
  </si>
  <si>
    <t>Ali je pristojni organ dovolil opustitev uporabe kazalnika tveganja za količnik navadnega lastniškega temeljnega kapitala za institucijo na individualni ravni?</t>
  </si>
  <si>
    <t>Udelil príslušný orgán inštitúcii výnimku na uplatňovanie ukazovateľa rizika CET 1 na jednotlivých úrovniach?</t>
  </si>
  <si>
    <t>Meldeebene des Risikoindikators „Harte Kernkapitalquote“</t>
  </si>
  <si>
    <t>CET1 suhtarvu riskinäitaja aruandlustasand</t>
  </si>
  <si>
    <t>Επίπεδο αναφοράς του δείκτη κινδύνου του δείκτη CET1</t>
  </si>
  <si>
    <t>Reporting level of the CET1 ratio risk indicator</t>
  </si>
  <si>
    <t>Nivel de información del indicador de riesgo ratio CET1</t>
  </si>
  <si>
    <t>CET1-osuutta koskevan riski-indikaattorin raportointitaso</t>
  </si>
  <si>
    <t>Niveau de déclaration de l’indicateur de risque du ratio de CET1</t>
  </si>
  <si>
    <t>Livello di segnalazione dell’indicatore di rischio “coefficiente CET1”</t>
  </si>
  <si>
    <t>Ataskaitinis lygmuo, kuriuo nurodomas bendro 1 lygio nuosavo kapitalo pakankamumo koeficiento rizikos rodiklis</t>
  </si>
  <si>
    <t>Pirmā līmeņa pamata kapitāla sviras riska rādītāja pārskata līmenis</t>
  </si>
  <si>
    <t>Rapportageniveau van de risico-indicator CET1-ratio</t>
  </si>
  <si>
    <t>Raven poročanja o kazalniku tveganja za količnik navadnega lastniškega temeljnega kapitala</t>
  </si>
  <si>
    <t>Úroveň vykazovania ukazovateľa rizika CET1</t>
  </si>
  <si>
    <t>Código LEI de la entidad matriz
(solo en caso de exención)</t>
  </si>
  <si>
    <t>Patronuojančiosios įmonės RIAD PFĮ kodas
(tik jeigu taikoma išimtis)</t>
  </si>
  <si>
    <t>Código LEI de las entidades que formen parte del perímetro (sub)consolidado (solo en caso de exención)</t>
  </si>
  <si>
    <t>Įstaigų, kurios priklauso (iš dalies) konsoliduojamam lygmeniui, identifikacinis kodas
(tik jeigu taikoma išimtis)</t>
  </si>
  <si>
    <t xml:space="preserve">Hartes Kernkapital, auf der in Feld 4A9 gewählten Meldeebene
</t>
  </si>
  <si>
    <t xml:space="preserve">CET1 kapital väljal koodiga 4A9 valitud aruandlustasandil </t>
  </si>
  <si>
    <t>Κεφάλαιο CET1, στο επίπεδο αναφοράς που έχει επιλεγεί στο πεδίο 4A9</t>
  </si>
  <si>
    <t>CET1 capital, at the reporting level selected in Field ID 4A9</t>
  </si>
  <si>
    <t>Capital CET1, al mismo nivel de información seleccionado en el campo ID 4A9</t>
  </si>
  <si>
    <t xml:space="preserve">Ydinpääoma yllä kentässä 4A9 valitulla raportointitasolla </t>
  </si>
  <si>
    <t>Fonds propres CET1, au niveau de déclaration sélectionné au champ 4A9</t>
  </si>
  <si>
    <t>Capitale CET1, al livello di segnalazione selezionato nel Campo ID 4A9</t>
  </si>
  <si>
    <t>Bendro 1 lygio nuosavo kapitalo pakankamumo koeficientas pasirinktu ataskaitiniu lygmeniu 4A9 laukelyje</t>
  </si>
  <si>
    <t>CET1 kapitāls atbilstoši laukā 4A9 izvēlētajam ziņošanas līmenim</t>
  </si>
  <si>
    <t>CET1-kapitaal, op het rapportageniveau geselecteerd in veld ID 4A9</t>
  </si>
  <si>
    <t>Navaden lastniški temeljni kapital na ravni poročanja, izbrani v polju ID 4A9</t>
  </si>
  <si>
    <t>Kapitál CET1, na úrovni podávania hlásenia vybranej v poli ID 4A9</t>
  </si>
  <si>
    <t>Gesamtrisikoexponierung, auf der in Feld 4A9 gewählten Meldeebene</t>
  </si>
  <si>
    <t>Koguriskipositsioon  väljal koodiga 4A9 valitud aruandlustasandil</t>
  </si>
  <si>
    <t>Συνολική έκθεση σε κίνδυνο (TRE), στο επίπεδο αναφοράς που έχει επιλεγεί στο πεδίο 4A9</t>
  </si>
  <si>
    <t>Total Risk Exposure, at the reporting level selected in Field ID 4A9</t>
  </si>
  <si>
    <t>Exposición total al riesgo, al mismo nivel de información seleccionado en el campo ID 4A9</t>
  </si>
  <si>
    <t xml:space="preserve"> Kokonaisriski yllä kentässä 4A9 valitulla raportointitasolla </t>
  </si>
  <si>
    <t>Montant total d'exposition au risque, au niveau de déclaration sélectionné au champ 4A9</t>
  </si>
  <si>
    <t>Esposizione complessiva al rischio, al livello di segnalazione selezionato nel Campo ID 4A9</t>
  </si>
  <si>
    <t>Bendra rizikos pozicija  pasirinktu ataskaitiniu lygmeniu 4A9 laukelyje</t>
  </si>
  <si>
    <t>Kopējā riska darījumu vērtība atbilstoši laukā 4A9 izvēlētajam ziņošanas līmenim</t>
  </si>
  <si>
    <t>Totale risicoblootstelling, op het rapportageniveau geselecteerd in veld ID 4A9</t>
  </si>
  <si>
    <t>Skupna izpostavljenost tveganju na ravni poročanja, izbrani v polju ID 4A9</t>
  </si>
  <si>
    <t>Celková riziková expozícia, na úrovni podávania hlásenia vybranej v poli ID 4A9</t>
  </si>
  <si>
    <t>Harte Kernkapitalquote, auf der in Feld 4A9 gewählten Meldeebene (automatisch - nicht auszufüllen)</t>
  </si>
  <si>
    <t>CET1 suhtarv  väljal koodiga 4A9 valitud aruandlustasandil (automaatne – mitte täita)</t>
  </si>
  <si>
    <t>Δείκτης CET1, στο επίπεδο αναφοράς που έχει επιλεγεί στο πεδίο 4A9 (αυτόματο - δεν συμπληρώνεται)</t>
  </si>
  <si>
    <t>CET1 ratio, at the reporting level selected in Field ID 4A9
(automatic - not to fill in)</t>
  </si>
  <si>
    <t>Ratio CET1, al mismo nivel de información seleccionado en el campo ID 4A9 (automático - no cumplimentar)</t>
  </si>
  <si>
    <t>CET1-osuus yllä kentässä 4A9 valitulla raportointitasolla 
(automaattinen - ei täytetä)</t>
  </si>
  <si>
    <t>Fonds propres CET1, au niveau de déclaration sélectionné au champ 4A9 (rempli automatiquement, ne pas remplir)</t>
  </si>
  <si>
    <t>Coefficiente CET1, al livello di segnalazione selezionato nel Campo ID 4A9</t>
  </si>
  <si>
    <t>Bendro 1 lygio nuosavo kapitalo pakankamumo koeficientas pasirinktu ataskaitiniu lygmeniu 4A9 laukelyje (užpildoma automatiškai – nepildyti)</t>
  </si>
  <si>
    <t>CET1 rādītājs atbilstoši laukā 4A9 izvēlētajam ziņošanas līmenim (automātisks – nav jāaizpilda)</t>
  </si>
  <si>
    <t>CET1-ratio, op het  rapportageniveau geselecteerd in veld ID 4A9
(automatisch veld - niet invullen)</t>
  </si>
  <si>
    <t>Količnik navadnega lastniškega temeljnega kapitala na ravni poročanja, izbrani  v polju ID 4A9 (Samodejno – ni treba izpolniti)</t>
  </si>
  <si>
    <t>Pomer CET1, na úrovni podávania hlásenia vybranej v poli ID 4A9
(automaticky - nevypĺňa sa)</t>
  </si>
  <si>
    <t>C48</t>
  </si>
  <si>
    <t>Summe der Vermögenswerte, auf der in Feld 4A9 gewählten Meldeebene</t>
  </si>
  <si>
    <t>Koguvarad väljal koodiga 4A9 valitud aruandlustasandil</t>
  </si>
  <si>
    <t>Σύνολο ενεργητικού (TA), στο επίπεδο αναφοράς που έχει επιλεγεί στο πεδίο 4A9</t>
  </si>
  <si>
    <t>Total assets, at the reporting level selected in Field ID 4A9</t>
  </si>
  <si>
    <t>Total activos, al mismo nivel de información seleccionado en el campo ID 4A9</t>
  </si>
  <si>
    <t>Varojen kokonaismäärä yllä kentässä 4A9 valitulla raportointitasolla</t>
  </si>
  <si>
    <t>Total de l’actif, au niveau de déclaration sélectionné au champ 4A9</t>
  </si>
  <si>
    <t>Attività totali, al livello di segnalazione selezionato nel Campo ID 4A9</t>
  </si>
  <si>
    <t>Visas turtas pasirinktu ataskaitiniu lygmeniu 4A9 laukelyje</t>
  </si>
  <si>
    <t>Aktīvu kopsumma atbilstoši laukā 4A9 izvēlētajam ziņošanas līmenim</t>
  </si>
  <si>
    <t>Totale activa, op het  rapportageniveau geselecteerd in veld ID 4A9</t>
  </si>
  <si>
    <t xml:space="preserve">Skupna sredstva na ravni poročanja, izbrani  v polju ID 4A9 </t>
  </si>
  <si>
    <t>Celkové aktíva, na úrovni podávania hlásenia vybranej v poli ID 4A9</t>
  </si>
  <si>
    <t>C49</t>
  </si>
  <si>
    <t>Gesamtrisikoexponierung, dividiert durch die Summe der Vermögenswerte, auf der in Feld 4A9 gewählten Meldeebene (automatisch - nicht auszufüllen)</t>
  </si>
  <si>
    <t>Koguriskipositsioon jagatuna koguvaradega väljal koodiga 4A9 valitud aruandlustasandil (automaatne – mitte täita)</t>
  </si>
  <si>
    <t>TRE/TA, στο επίπεδο αναφοράς που έχει επιλεγεί στο πεδίο 4A9 (αυτόματο - δεν συμπληρώνεται)</t>
  </si>
  <si>
    <t>TRE/TA, at the reporting level selected in Field ID 4A9
(automatic - not to fill in)</t>
  </si>
  <si>
    <t>(TRE/TA), al mismo nivel de información seleccionado en el campo ID 4A9 (automático - no cumplimentar)</t>
  </si>
  <si>
    <t xml:space="preserve"> TRE/TA yllä kentässä 4A9 valitulla raportointitasolla 
(automaattinen - ei täytetä)</t>
  </si>
  <si>
    <t>TER/Total de l’actif, au niveau de déclaration sélectionné au champ 4A9 (rempli automatiquement - ne pas remplir)</t>
  </si>
  <si>
    <t>Esposizione complessiva al rischio/attività totali, al livello di segnalazione selezionato nel campo ID 4A9 (automatico - non da compilare)</t>
  </si>
  <si>
    <t>BRP / visas turtas pasirinktu ataskaitiniu lygmeniu 4A9 laukelyje (užpildoma automatiškai – nepildyti)</t>
  </si>
  <si>
    <t>Kopējā riska darījumu vērtība/ kopējie aktīvi atbilstoši laukā 4A9 izvēlētajam ziņošanas līmenim (automātisks – nav jāaizpilda)</t>
  </si>
  <si>
    <t>TRE/TA, op het  rapportageniveau geselecteerd in veld ID 4A9
(automatisch veld - niet invullen)</t>
  </si>
  <si>
    <t>TRE/TA na ravni poročanja, izbrani  v polju ID 4A9
(Samodejno – ni treba izpolniti)</t>
  </si>
  <si>
    <t>TRE/TA, na úrovni podávania hlásenia vybranej v poli ID 4A9
(automaticky - nevypĺňa sa)</t>
  </si>
  <si>
    <t>C61</t>
  </si>
  <si>
    <t>Hat die zuständige Behörde dem Institut auf Einzelebene eine Ausnahme von der Anwendung des Risikoindikators „LCR“ gewährt?</t>
  </si>
  <si>
    <t>Kas pädev asutus on teinud asutusele likviidsuskattekordaja riskinäitaja kohaldamisest individuaalsel tasandil erandi?</t>
  </si>
  <si>
    <t>Έχει χορηγήσει η αρμόδια αρχή στο ίδρυμα απαλλαγή από την υποχρέωση εφαρμογής του δείκτη κινδύνου του δείκτη κάλυψης ρευστότητας (LCR) σε ατομικό επίπεδο;</t>
  </si>
  <si>
    <t>Has the competent authority granted a waiver from the application of the LCR risk indicator to the institution at individual level?</t>
  </si>
  <si>
    <t>Onko toimivaltainen viranomainen myöntänyt laitokselle vapautuksen LCR-riski-indikaattorin soveltamisesta yksittäisen laitoksen tasolla?</t>
  </si>
  <si>
    <t>L’autorité compétente a-t-elle accordé à l’établissement une dérogation quant à l’application de l’indicateur de risque du ratio de couverture des besoins de liquidité au niveau individuel?</t>
  </si>
  <si>
    <t>L'Autorità competente ha concesso una deroga all'applicazione dell'indicatore di rischio "Coefficiente di copertura della liquidità" all'ente a livello individuale?</t>
  </si>
  <si>
    <t>Ar kompetentinga institucija leido įstaigai individualiu lygmeniu netaikyti padengimo likvidžiuoju turtu rodiklio?</t>
  </si>
  <si>
    <t>Vai kompetentā iestāde ir piešķīrusi atbrīvojumu no LCR riska indikatora piemērošanas institūcijai individuālā līmenī?</t>
  </si>
  <si>
    <t>Rapportageniveau van de risico-indicator Liquiditeitsdekkingsratio</t>
  </si>
  <si>
    <t>Ali je pristojni organ izdal soglasje k izjemi glede uporabe indikatorja tveganja LCR za institucijo na ravni posamezne institucije?</t>
  </si>
  <si>
    <t>Udelil príslušný orgán inštitúcii výnimku na uplatňovanie ukazovateľa rizika LCR?</t>
  </si>
  <si>
    <t>C62</t>
  </si>
  <si>
    <t>Meldeebene des Risikoindikators „LCR"</t>
  </si>
  <si>
    <t>Likviidsuskattekordaja riskinäitaja aruandlustasand</t>
  </si>
  <si>
    <t>Επίπεδο αναφοράς του δείκτη κινδύνου του δείκτη LCR</t>
  </si>
  <si>
    <t>Reporting level of the LCR risk indicator</t>
  </si>
  <si>
    <t>LCR-riski-indikaattorin raportointitaso.</t>
  </si>
  <si>
    <t>Niveau de déclaration de l’indicateur de risque du ratio de couverture des besoins de liquidité</t>
  </si>
  <si>
    <t>Livello di segnalazione dell'indicatore di rischio  "Coefficiente di copertura della liquidità"</t>
  </si>
  <si>
    <t>Ataskaitinis lygmuo, kuriuo nurodomas padengimo likvidžiuoju turtu rodiklis</t>
  </si>
  <si>
    <t>LCR riska rādītāja ziņošanas līmenis</t>
  </si>
  <si>
    <t>Raven poročanja indikatorja tveganja LCR</t>
  </si>
  <si>
    <t>Úroveň vykazovania ukazovateľa rizika LCR</t>
  </si>
  <si>
    <t>C63</t>
  </si>
  <si>
    <t>Denominazione dell'impresa madre 
(solo in caso di deroga)</t>
  </si>
  <si>
    <t>Ime nadrejene institucije
(samo v primeru soglasja k izjemi)</t>
  </si>
  <si>
    <t>C64</t>
  </si>
  <si>
    <t>C65</t>
  </si>
  <si>
    <t>Código LEI de las entidades que formen parte del perímetro (sub)consolidado (sólo en caso de exención)</t>
  </si>
  <si>
    <t>LCR, op het rapportageniveau geselecteerd in veld ID 4B2</t>
  </si>
  <si>
    <t>C66</t>
  </si>
  <si>
    <t xml:space="preserve">Likviidsuskattekordaja  väljal koodiga 4B2 valitud aruandlustasandil </t>
  </si>
  <si>
    <t>LCR, στο επίπεδο αναφοράς που έχει επιλεγεί στο πεδίο 4Β2</t>
  </si>
  <si>
    <t>LCR, at the reporting level selected in Field ID 4B2</t>
  </si>
  <si>
    <t>LCR, al mismo nivel de información seleccionado en el campo ID 4B2</t>
  </si>
  <si>
    <t>Ratio de couverture des besoins de liquidité, au niveau de déclaration sélectionné au champ 4B2</t>
  </si>
  <si>
    <t>Coefficiente di copertura della liquidità, al livello di segnalazione selezionato nel Campo 4B2</t>
  </si>
  <si>
    <t>LCR, atbilstoši laukā ID 4B2 norādītajam ziņošanas līmenim</t>
  </si>
  <si>
    <t>LCR na zgoraj navedeni ravni poročanja v polju ID 4B2</t>
  </si>
  <si>
    <t>LCR, na úrovni podávania hlásenia vybranej v poli ID 4B2</t>
  </si>
  <si>
    <t>C72</t>
  </si>
  <si>
    <t>Hat die zuständige Behörde dem Institut auf Einzelebene eine Ausnahme gewährt?</t>
  </si>
  <si>
    <t>Kas pädev asutus on andnud asutusele aruandlusnõudest individuaalsel tasandil erandi?</t>
  </si>
  <si>
    <t>Έχει χορηγήσει η αρμόδια αρχή στο ίδρυμα απαλλαγή από την απαίτηση υποβολής εκθέσεων σε ατομικό επίπεδο;</t>
  </si>
  <si>
    <t>Has the competent authority granted a waiver from the reporting requirement to the institution at individual level?</t>
  </si>
  <si>
    <t>¿Ha concedido la autoridad competente una exención para aplicar el indicador de riesgo "Porcentaje de préstamos y depósitos interbancarios" de la entidad a nivel individual?</t>
  </si>
  <si>
    <t>Onko toimivaltainen viranomainen myöntänyt laitokselle vapautuksen raportointivaatimuksesta yksittäisen laitoksen tasolla?</t>
  </si>
  <si>
    <t>L’autorité compétente a-t-elle accordé à l’établissement une dérogation dispensant l'établissement de la déclaration de cette donnée au niveau individuel ?</t>
  </si>
  <si>
    <t xml:space="preserve">L'autorita' competente ha concesso una deroga all'obbligo di notifica, all'ente a livello individuale? </t>
  </si>
  <si>
    <t>Ar kompetentinga institucija leido įstaigai individualiu lygmeniu netaikyti rodiklio?</t>
  </si>
  <si>
    <t>Vai kompetentā iestāde ir piešķīrusi atbrīvojumu no riska indikatora piemērošanas institūcijai individuālā līmenī?</t>
  </si>
  <si>
    <t>Rapportage niveau van de risico-indicator</t>
  </si>
  <si>
    <t>Ali je nadzorni organ odobril opustitev zahteve po poročanju institucije na posamezni ravni?</t>
  </si>
  <si>
    <t>Poskytol príslušný orgán výnimku z povinnosti predkladania hlásenia inštitúcii na individuálnej úrovni?</t>
  </si>
  <si>
    <t>C73</t>
  </si>
  <si>
    <t>Meldeebene des Risikoindikators</t>
  </si>
  <si>
    <t>Riskiindikaatori aruandlustasand</t>
  </si>
  <si>
    <t>Επίπεδο αναφοράς του δείκτη κινδύνου</t>
  </si>
  <si>
    <t>Reporting level of the risk indicator</t>
  </si>
  <si>
    <t>Nivel de información de este indicador de riesgo</t>
  </si>
  <si>
    <t>Riski-indikaattorin raportointitaso</t>
  </si>
  <si>
    <t>Niveau de déclaration de l’indicateur de cet indicateur de risque</t>
  </si>
  <si>
    <t>Livello di segnalazione dell'indicatore di rischio</t>
  </si>
  <si>
    <t>Rizikos rodiklio ataskaitinis lygmuo</t>
  </si>
  <si>
    <t>Riska rādītāja ziņošanas līmenis</t>
  </si>
  <si>
    <t>Naam van de moederinstelling (alleen in het geval van ontheffing)</t>
  </si>
  <si>
    <t>Raven poročanja kazalnika tveganja</t>
  </si>
  <si>
    <t>Úroveň vykazovania ukazovateľa rizika podiel medzibankových úverov a vkladov</t>
  </si>
  <si>
    <t>C74</t>
  </si>
  <si>
    <t>Emaettevõtja nimi (üksnes erandi korral)</t>
  </si>
  <si>
    <t>Επωνυμία της μητρικής (μόνο σε περίπτωση απαλλαγής)</t>
  </si>
  <si>
    <t>Nombre de la entidad matriz 
(solo en caso de exención)</t>
  </si>
  <si>
    <t>Nom de l’établissement mère (uniquement en cas de dérogation)</t>
  </si>
  <si>
    <t>Nome dell’impresa madre (solo in caso di deroga)</t>
  </si>
  <si>
    <t>Ime nadrejene družbe (samo v primeru opustitve)</t>
  </si>
  <si>
    <t>C75</t>
  </si>
  <si>
    <t>LEI code van de instellingen die deel uitmaken van de (sub)consolidatie (alleen in het geval van ontheffing)</t>
  </si>
  <si>
    <t>C76</t>
  </si>
  <si>
    <t>Código LEI de las entidades que forman parte del perímetro (sub)consolidado 
(solo en caso de exención)</t>
  </si>
  <si>
    <t>Totaal bedrag van de interbancaire leningen op het rapportageniveau geselecteerd in veld ID 4C2</t>
  </si>
  <si>
    <t>C77</t>
  </si>
  <si>
    <t xml:space="preserve">Gesamtbetrag der Interbankenkredite, auf der in Feld 4C2 gewählten Meldeebene </t>
  </si>
  <si>
    <t>Pankadevaheliste laenude kogusumma väljal koodiga 4C2 valitud aruandlustasandil</t>
  </si>
  <si>
    <t>Συνολικό ποσό διατραπεζικών δανείων στο επίπεδο αναφοράς που έχει επιλεγεί στο πεδίο 4C2</t>
  </si>
  <si>
    <t>Total amount of interbank loans at the reporting level selected in Field ID 4C2</t>
  </si>
  <si>
    <t>Importe total de préstamos interbancarios al mismo nivel de información que el campo ID 4C2</t>
  </si>
  <si>
    <t>Pankkien välisten lainojen yhteismäärä kentässä 4C2 valitulla raportointitasolla</t>
  </si>
  <si>
    <t>Montant total des prêts interbancaires, au niveau de déclaration défini au champ 4C2</t>
  </si>
  <si>
    <t>Importo complessivo dei prestiti interbancari al livello di segnalazione selezionato nel campo ID 4C2</t>
  </si>
  <si>
    <t xml:space="preserve">Bendra tarpbankinių paskolų suma pasirinktu ataskaitiniu lygmeniu 4C2 laukelyje </t>
  </si>
  <si>
    <t>Starpbanku aizdevumu kopsumma atbilstoši laukā 4C2 izvēlētajam ziņošanas līmenim</t>
  </si>
  <si>
    <t>Totaal bedrag van de interbancaire deposito's op het rapportageniveau geselecteerd in veld ID 4C2</t>
  </si>
  <si>
    <t>Skupni znesek medbančnih posojil na ravni poročanja, izbrani  v polju ID 4C2</t>
  </si>
  <si>
    <t xml:space="preserve">Celková hodnota medzibankových úverov na úrovni hlásenia vybranej v poli 4C2  </t>
  </si>
  <si>
    <t>C78</t>
  </si>
  <si>
    <t>Pankadevaheliste hoiuste kogusumma väljal koodiga 4C2 valitud aruandlustasandil</t>
  </si>
  <si>
    <t>Συνολικό ποσό διατραπεζικών καταθέσεων στο επίπεδο αναφοράς που έχει επιλεγεί στο πεδίο 4C2</t>
  </si>
  <si>
    <t>Total amount of interbank deposits at the reporting level selected in Field ID 4C2</t>
  </si>
  <si>
    <t>Importe total de depósitos interbancarios al mismo nivel de información que el campo ID 4C2</t>
  </si>
  <si>
    <t>Pankkien välisten talletusten yhteismäärä kentässä 4C2 valitulla raportointitasolla</t>
  </si>
  <si>
    <t>Montant total des dépôts interbancaires, au niveau de déclaration défini au champ 4C2</t>
  </si>
  <si>
    <t>Importo complessivo dei depositi interbancari al livello di segnalazione selezionato nel campo ID 4C2</t>
  </si>
  <si>
    <t xml:space="preserve">Bendra tarpbankinių indėlių suma pasirinktu ataskaitiniu lygmeniu 4C2 laukelyje </t>
  </si>
  <si>
    <t>Starpbanku noguldījumu kopsumma atbilstoši laukā 4C2 izvēlētajam ziņošanas līmenim</t>
  </si>
  <si>
    <t>Totaal van de gerapporteerde interbancaire leningen en deposito's op het rapportageniveau geselecteerd in veld ID 4C2 (automatisch - niet in te vullen)</t>
  </si>
  <si>
    <t>Skupni znesek medbančnih vlog na ravni poročanja, izbrani  v polju ID 4C2</t>
  </si>
  <si>
    <t>Celková hodnota medzibankových vkladov na úrovni hlásenia vybranej v poli 4C2</t>
  </si>
  <si>
    <t>C79</t>
  </si>
  <si>
    <t>Pankadevaheliste laenude ja hoiuste kogusumma väljal koodiga 4C2 valitud aruandlustasandil (automaatne - mitte täita)</t>
  </si>
  <si>
    <t>Σύνολο διατραπεζικών δανείων και καταθέσεων στο επίπεδο αναφοράς που έχει επιλεγεί στο πεδίο 4C2 (αυτόματο - δεν συμπληρώνεται)</t>
  </si>
  <si>
    <t>Total of reported interbank loans and deposits at the reporting level selected in Field ID 4C2 (automatic - not to fill in)</t>
  </si>
  <si>
    <t>Préstamos y depósitos interbancarios totales informados al mismo nivel de información que en el campo ID 4C2 (automático - no completar)</t>
  </si>
  <si>
    <t>Pankkien välisten lainojen ja talletusten yhteismäärä kentässä 4C2 valitulla raportointitasolla (automaattinen - ei täytetä)</t>
  </si>
  <si>
    <t>Montant total des prêts et dépots interbancaires, au niveau de déclaration défini au champ 4C2 (rempli automatiquement, ne pas remplir)</t>
  </si>
  <si>
    <t>Importo complessivo dei prestiti e depositi interbancari al livello di segnalazione selezionato nel campo ID 4C2 (automatico - non da compilare)</t>
  </si>
  <si>
    <t>Bendra tarpbankinių paskolų ir indėlių suma pasirinktu ataskaitiniu lygmeniu 4C2 laukelyje (užpildoma automatiškai – nepildyti)</t>
  </si>
  <si>
    <t>Starpbanku aizdevumu un noguldījumu kopsumma atbilstoši laukā 4C2 izvēlētajam ziņošanas līmenim (aizpildas automātiski)</t>
  </si>
  <si>
    <t>Skupni znesek medbančnih posojil in vlog medbančnih vlog na ravni poročanja, izbrani  v polju ID 4C2 (Samodejno – ni treba izpolniti)</t>
  </si>
  <si>
    <t xml:space="preserve">Suma vykázaných medzibankových úverov a vkladov na úrovni hlásenia vybranej v poli ID 4C2 (automaticky - nevypĺňa sa) </t>
  </si>
  <si>
    <t>Risikopositionsbetrag für das Marktrisiko auf börsengehandelte Schuldtitel oder Eigenkapital, auf der in Feld 4A9 gewählten Meldeebene</t>
  </si>
  <si>
    <t xml:space="preserve">Kaubeldavate võlainstrumentide ja omakapitali tururiski positsiooni summa  väljal koodiga 4A9 valitud aruandlustasandil </t>
  </si>
  <si>
    <t>Ποσό έκθεσης σε κίνδυνο για τον κίνδυνο αγοράς διαπραγματεύσιμων χρεωστικών τίτλων και μετοχών, στο επίπεδο αναφοράς που έχει επιλεγεί στο πεδίο 4A9</t>
  </si>
  <si>
    <t>Risk exposure amount for market risk on traded debt instruments and equity, at the reporting level selected in Field ID 4A9</t>
  </si>
  <si>
    <t>Importe de la exposición al riesgo para el riesgo de mercado sobre instrumentos de deuda y capital negociados, al mismo nivel de información que en el campo ID 4A9</t>
  </si>
  <si>
    <t>Riskin määrä vieraan pääoman ehtoisia rahoitusinstrumentteja ja omaa pääomaa koskevan markkinariskin osalta yllä kentässä 4A9 valitulla raportointitasolla</t>
  </si>
  <si>
    <t>Importo di esposizione al rischio per il rischio di mercato su strumenti di debito negoziati e azioni, al livello di segnalazione selezionato nel campo ID 4A9</t>
  </si>
  <si>
    <t xml:space="preserve">Rizikos pozicijos suma, tenkanti rinkos rizikai, susijusiai su prekiaujamomis skolos priemonėmis ir nuosavybės vertybiniais popieriais pasirinktu ataskaitiniu lygmeniu 4A9 laukelyje </t>
  </si>
  <si>
    <t xml:space="preserve">Riska darījumu summa tirgus riskam par tirgotajiem parāda instrumentiem un kapitālu atbilstoši laukā 4A9 izvēlētajam ziņošanas līmenim  </t>
  </si>
  <si>
    <t>a) Gedeeld door Totale risicoblootstelling
(automatisch veld - niet invullen)</t>
  </si>
  <si>
    <t>Znesek izpostavljenosti tržnemu tveganju na področjih dolžniških instrumentov, s katerimi se trguje, in lastniškega kapitala na ravni poročanja, izbrani  v polju ID 4A9</t>
  </si>
  <si>
    <t>Výška rizikovej expozície pre trhové riziko obchodovaných dlhových nástrojov a vlastného imania na úrovni hlásenia vybranej v poli ID 4A9</t>
  </si>
  <si>
    <t>a) Geteilt durch die Gesamtrisikoexponierung
(automatisch - nicht auszufüllen)</t>
  </si>
  <si>
    <t>a) jagatuna kogu riskipositsiooniga
(automaatne – mitte täita)</t>
  </si>
  <si>
    <t>α) Διαιρούμενο διά της συνολικής έκθεσης σε κίνδυνο
(αυτόματο - δεν συμπληρώνεται)</t>
  </si>
  <si>
    <t>a) Divided by Total Risk Exposure
(automatic - not to fill in)</t>
  </si>
  <si>
    <t>a) Dividido por la exposición total al riesgo
(automático - no cumplimentar)</t>
  </si>
  <si>
    <t>a) Jaettuna kokonaisriskin määrällä
(automaattinen - ei täytetä)</t>
  </si>
  <si>
    <t>a) Divisé par le montant total d'exposition au risque
(rempli automatiquement - ne pas remplir)</t>
  </si>
  <si>
    <t>a) Diviso per l’esposizione complessiva al rischio 
(valore automatico - non compilare)</t>
  </si>
  <si>
    <t>a) Padalinta iš bendros rizikos pozicijos
(užpildoma automatiškai – nepildyti)</t>
  </si>
  <si>
    <t>a) Dalīts ar kopējo riska darījumu vērtību
(automātisks – nav jāaizpilda)</t>
  </si>
  <si>
    <t>b) Gedeeld door CET1-kapitaal
(automatisch veld - niet invullen)</t>
  </si>
  <si>
    <t>a) Deljeno s skupno izpostavljenostjo tveganju
(Samodejno – ni treba izpolniti)</t>
  </si>
  <si>
    <t>a) Rozdelená celkovou rizikovou expozíciou
(automaticky - nevypĺňa sa)</t>
  </si>
  <si>
    <t>C89</t>
  </si>
  <si>
    <t>b) Geteilt durch das harte Kernkapital
(automatisch - nicht auszufüllen)</t>
  </si>
  <si>
    <t>b) jagatuna CET1 kapitaliga
(automaatne – mitte täita)</t>
  </si>
  <si>
    <t>β) Διαιρούμενο διά του κεφαλαίου CET1
(αυτόματο - δεν συμπληρώνεται)</t>
  </si>
  <si>
    <t>b) Divided by CET1 Capital
(automatic - not to fill in)</t>
  </si>
  <si>
    <t>b) Dividido por el capital CET1
(automático - no cumplimentar)</t>
  </si>
  <si>
    <t>b) Jaettuna ydinpääomalla (CET1)
(automaattinen - ei täytetä)</t>
  </si>
  <si>
    <t>b) Divisé par les fonds propres CET1
(rempli automatiquement - ne pas remplir)</t>
  </si>
  <si>
    <t>b) Diviso per il capitale CET1 
(valore automatico - non compilare)</t>
  </si>
  <si>
    <t>b) Padalinta iš bendro 1 lygio nuosavo kapitalo
(užpildoma automatiškai – nepildyti)</t>
  </si>
  <si>
    <t>a) Dalīts ar CET1 kapitālu
(automātisks – nav jāaizpilda)</t>
  </si>
  <si>
    <t>c) Gedeeld door Totale activa
(automatisch veld - niet invullen)</t>
  </si>
  <si>
    <t>b) Deljeno z navadnim lastniškim temeljnim kapitalom
(Samodejno – ni treba izpolniti)</t>
  </si>
  <si>
    <t>b) Rozdelená CET1 Kapitál
(automaticky - nevypĺňa sa)</t>
  </si>
  <si>
    <t>C90</t>
  </si>
  <si>
    <t>c) Geteilt durch die Summe der Vermögenswerte
(automatisch - nicht auszufüllen)</t>
  </si>
  <si>
    <t>c) jagatuna koguvaradega
(automaatne – mitte täita)</t>
  </si>
  <si>
    <t>γ) Διαιρούμενο διά του συνόλου ενεργητικού
(αυτόματο - δεν συμπληρώνεται)</t>
  </si>
  <si>
    <t>c) Divided by Total Assets
(automatic - not to fill in)</t>
  </si>
  <si>
    <t>c) Dividido por el total del activo
(automático - no cumplimentar)</t>
  </si>
  <si>
    <t>c) Jaettuna varojen kokonaismäärällä
(automaattinen - ei täytetä)</t>
  </si>
  <si>
    <t>c) Divisé par le total de l’actif
(rempli automatiquement - ne pas remplir)</t>
  </si>
  <si>
    <t>c) Diviso per le attività totali 
(valore automatico - non compilare)</t>
  </si>
  <si>
    <t>c) Padalinta iš viso turto
(užpildoma automatiškai – nepildyti)</t>
  </si>
  <si>
    <t>a) Dalīts ar aktīvu kopsummu
(automātisks – nav jāaizpilda)</t>
  </si>
  <si>
    <t>c) Deljeno s skupnimi sredstvi
(Samodejno – ni treba izpolniti)</t>
  </si>
  <si>
    <t>c) Rozdelená Celkovými aktívami
(automaticky - nevypĺňa sa)</t>
  </si>
  <si>
    <t xml:space="preserve">Außerbilanzieller Gesamtnennbetrag, auf der in Feld 4A9 gewählten Meldeebene </t>
  </si>
  <si>
    <t>Kogu bilansiväline nimiväärtus  väljal koodiga 4A9 valitud aruandlustasandil</t>
  </si>
  <si>
    <t>Συνολικό ονομαστικό ποσό εκτός ισολογισμού, στο επίπεδο αναφοράς που έχει επιλεγεί στο πεδίο 4A9</t>
  </si>
  <si>
    <t>Total off-balance sheet nominal amount, at the reporting level selected in Field ID 4A9</t>
  </si>
  <si>
    <t>Importe nominal total fuera del balance, al mismo nivel de información que el campo ID 4A9</t>
  </si>
  <si>
    <t>Taseen ulkopuolinen nimellismäärä yhteensä yllä kentässä 4A9 valitulla raportointitasolla</t>
  </si>
  <si>
    <t>Montant nominal total des expositions hors bilan,  au niveau de déclaration sélectionné au champ 4A9</t>
  </si>
  <si>
    <t>Importo nominale complessivo fuori bilancio, al livello di segnalazione selezionato nel campo ID 4A9</t>
  </si>
  <si>
    <t>Visa į balansą neįtraukta nominalioji suma pasirinktu ataskaitiniu lygmeniu 4A9 laukelyje</t>
  </si>
  <si>
    <t xml:space="preserve">Kopējā ārpusbilances nominālvērtība atbilstoši laukā 4A9 izvēlētajam ziņošanas līmenim  </t>
  </si>
  <si>
    <t>Skupni zunajbilančni nominalni znesek na ravni poročanja, izbrani  v polju ID 4A9</t>
  </si>
  <si>
    <t>Celková nominálna hodnota podsúvahy na úrovni hlásenia vybranej v poli ID 4A9</t>
  </si>
  <si>
    <t>a) Rozdelená Celkovou rizikovou expozíciou
(automaticky - nevypĺňa sa)</t>
  </si>
  <si>
    <t>C97</t>
  </si>
  <si>
    <t>C98</t>
  </si>
  <si>
    <t>C103</t>
  </si>
  <si>
    <t>Derivative Gesamtrisikoposition, auf der in Feld 4A9 gewählten Meldeebene</t>
  </si>
  <si>
    <t>Tuletisinstrumentide positsioonid kokku, väljal koodiga 4A9 valitud aruandlustasandil</t>
  </si>
  <si>
    <t>Σύνολο ανοιγμάτων σε παράγωγα, στο επίπεδο αναφοράς που έχει επιλεγεί στο πεδίο 4A9</t>
  </si>
  <si>
    <t>Total derivative exposure, at the reporting level selected in Field ID 4A9</t>
  </si>
  <si>
    <t>Exposición totalde derivados, al mismo nivel de información que el campo ID 4A9</t>
  </si>
  <si>
    <t>Johdannaisista aiheutuva kokonaisriski yllä kentässä 4A9 valitulla raportointitasolla</t>
  </si>
  <si>
    <t>Exposition aux instruments dérivés totale, au niveau de déclaration sélectionné au champ 4A9</t>
  </si>
  <si>
    <t>Esposizione complessiva ai derivati, al livello di segnalazione selezionato nel campo ID 4A9</t>
  </si>
  <si>
    <t>Bendra išvestinių finansinių priemonių pozicija pasirinktu ataskaitiniu lygmeniu 4A9 laukelyje</t>
  </si>
  <si>
    <t xml:space="preserve">Atvasināto instrumentu riska darījumu kopsumma atbilstoši laukā 4A9 iepriekš izvēlētajam ziņošanas līmenim  </t>
  </si>
  <si>
    <t>Skupna izpostavljenost izvedenih finančnih instrumentov na ravni poročanja, izbrani v polju ID 4A9</t>
  </si>
  <si>
    <t>Celková derivátová expozícia na úrovni hlásenia vybranej v poli ID 4A9</t>
  </si>
  <si>
    <t>C104</t>
  </si>
  <si>
    <t>Of which: derivatives cleared through a central counterparty (CCP), at the reporting level selected in Field ID 4D9</t>
  </si>
  <si>
    <t>C105</t>
  </si>
  <si>
    <t>a) Vydelená Celkovou rizikovou expozíciou
(automaticky - nevypĺňa sa)</t>
  </si>
  <si>
    <t>C106</t>
  </si>
  <si>
    <t>a) Deljeno z navadnim lastniškim temeljnim kapitalom
(Samodejno – ni treba izpolniti)</t>
  </si>
  <si>
    <t>b) Vydelená CET1 Kapitál
(automaticky - nevypĺňa sa)</t>
  </si>
  <si>
    <t>C107</t>
  </si>
  <si>
    <t>a) Deljeno s skupnimi sredstvi
(Samodejno – ni treba izpolniti)</t>
  </si>
  <si>
    <t>c) Vydelená Celkovými aktívami
(automaticky - nevypĺňa sa)</t>
  </si>
  <si>
    <t>C118</t>
  </si>
  <si>
    <t>Name des institutsbezogenen Sicherungssystems
(nur wenn oben „Ja“ angegeben wurde)</t>
  </si>
  <si>
    <t>IPS-skeemi nimi
(üksnes juhul, kui vastus ülal on „jah“)</t>
  </si>
  <si>
    <t>Επωνυμία του ΘΣΠ
(μόνο εάν η ανωτέρω τιμή είναι «Ναι»)</t>
  </si>
  <si>
    <t>Name of the IPS
(only if Yes above)</t>
  </si>
  <si>
    <t>Nombre del SIP
(solo si la respuesta anterior es «Sí»)</t>
  </si>
  <si>
    <t>Laitosten suojajärjestelmän nimi
(vain jos yllä vastattiin ”Kyllä”)</t>
  </si>
  <si>
    <t>Nom du SPI
(uniquement si la réponse est «Oui» ci-dessus)</t>
  </si>
  <si>
    <t>Denominazione dell’IPS 
(solo se “Sì” nel campo precedente)</t>
  </si>
  <si>
    <t>IUS pavadinimas
(tik jeigu pirmiau įrašyta „Taip“)</t>
  </si>
  <si>
    <t>IAS nosaukums
(tikai tad, ja iepriekš norādīts 'Jā')</t>
  </si>
  <si>
    <t>Ime institucionalne sheme za zaščito vlog
(Samo če je zgoraj vrednost „Da“)</t>
  </si>
  <si>
    <t>Názov IPS
(len ak bolo vyššie uvedené Áno)</t>
  </si>
  <si>
    <t>Erfüllt das Institut die drei für diese Feld festgelegten Bedingungen (siehe Definitionen und Anleitung) zum Stichtag?</t>
  </si>
  <si>
    <t>Kas asutus vastab aruandekuupäeval selle välja jaoks määratletud kolmele tingimusele (vt „Määratlused ja juhised“)?</t>
  </si>
  <si>
    <t>¿Cumple la entidad las tres condiciones especificadas para este campo (véanse las definiciones y directrices) en la fecha de referencia?</t>
  </si>
  <si>
    <t>Täyttääkö laitos tämän kentän osalta asetetut kolme edellytystä (ks. määritelmät ja ohjeet) viitepäivämääränä?</t>
  </si>
  <si>
    <t>L’établissement satisfait-il aux trois conditions énoncées pour ce champ (voir définitions et orientations) à la date de référence?</t>
  </si>
  <si>
    <t>L’ente soddisfa le tre condizioni specificate per questo campo (cfr. le definizioni e gli orientamenti) alla data di riferimento?</t>
  </si>
  <si>
    <t>Ar įstaiga ataskaitinę dieną atitinka tris šiam laukeliui taikomas konkrečias  sąlygas (žr. apibrėžtis ir paaiškinimus)?</t>
  </si>
  <si>
    <t>Vai pārskata datumā iestāde atbilst trīs šim laukam norādītajiem nosacījumiem (skatīt definīcijas un norādes)?</t>
  </si>
  <si>
    <t>Voor instellingen die onderdeel uitmaken van een groep: Naam van de EU-moederinstelling (ook invullen als hierboven ‘Nee’ is geantwoord)</t>
  </si>
  <si>
    <t>Ali institucija na referenčni datum izpolnjuje vse tri pogoje, določene za to polje (glej opredelitve pojmov in navodila)?</t>
  </si>
  <si>
    <t>Spĺňa inštitúcia tri referenčné podmienky pre túto oblasť (pozri definície a usmernenia) k referenčnému dátumu?</t>
  </si>
  <si>
    <t>Kohaldub ettevõttele, kes kuulub gruppi: ELi emaettevõtja nimi
(täita ka siis, kui vastus ülal on „ei“)</t>
  </si>
  <si>
    <t>Για τα ιδρύματα που είναι μέλος ομίλου: Επωνυμία της μητρικής ΕΕ
(συμπληρώνεται ακόμη και αν η ανωτέρω τιμή είναι «Όχι»)</t>
  </si>
  <si>
    <t>For institutions that are part of a group: Name of the EU parent
(to fill in even if 'No' above)</t>
  </si>
  <si>
    <t>Para entidades que son parte de un grupo: Nombre de la matriz de la UE
(completar aunque la respuesta anterior sea «No»)</t>
  </si>
  <si>
    <t>Ryhmään kuuluvat laitokset: EU:ssa sijaitsevan emoyrityksen nimi
(täytetään, vaikka yllä olisi vastattu ”Ei”)</t>
  </si>
  <si>
    <t>Pour les établissements qui appartiennent à un groupe : nom de l’établissement mère dans l’UE
(à remplir même si la réponse est «Non» ci-dessus)</t>
  </si>
  <si>
    <t>Per gli enti che sono parte di un gruppo: denominazione dell’impresa madre nell’UE (da compilare anche se il campo precedente è “No”)</t>
  </si>
  <si>
    <t>Įstaigoms, kurios yra grupės narės: ES patronuojančiosios įstaigos pavadinimas
(pildyti, net jeigu pirmiau įrašyta „Ne“)</t>
  </si>
  <si>
    <t>Iestādēm, kas ietilpst grupā: ES mātesuzņēmuma nosaukums
(aizpildīt arī gadījumā, ja iepriekš norādīts 'Nē')</t>
  </si>
  <si>
    <t>Voor instellingen die onderdeel uitmaken van een groep: LEI-code van de EU-moederinstelling (ook invullen als hierboven ‘Nee’ is geantwoord)</t>
  </si>
  <si>
    <t>Za institucije, ki so del skupine: ime nadrejene družbe EU
(Izpolniti tudi, če je zgoraj vrednost „Ne“)</t>
  </si>
  <si>
    <t>Pre inštitúcie, ktoré sú súčasťou skupiny: Názov EÚ materskej  inštitúcie
(vyplňte v prípade ak ste vyššie uviedli "Nie")</t>
  </si>
  <si>
    <t>Reiter 1. Allgemeine Angaben</t>
  </si>
  <si>
    <t>1. vaheleht Üldteave</t>
  </si>
  <si>
    <t>Καρτέλα 1. Γενικές πληροφορίες</t>
  </si>
  <si>
    <t>Pestaña 1. Información general</t>
  </si>
  <si>
    <t>Välilehti 1. Yleistiedot</t>
  </si>
  <si>
    <t>Onglet 1. Informations générales</t>
  </si>
  <si>
    <t>Scheda 1 Informazioni generali</t>
  </si>
  <si>
    <t>1-a kortelė. Bendra informacija</t>
  </si>
  <si>
    <t>1. cilne. Vispārīga informācija</t>
  </si>
  <si>
    <t>Tab 1. Algemene informatie</t>
  </si>
  <si>
    <t>Zavihek 1. Splošne informacije</t>
  </si>
  <si>
    <t>Tabuľka 1. Všeobecné informácie</t>
  </si>
  <si>
    <t>Reiter 1 besteht aus den folgenden Abschnitten:</t>
  </si>
  <si>
    <t>1. vaheleht koosneb järgmistest osadest</t>
  </si>
  <si>
    <t>Η καρτέλα 1 περιλαμβάνει τα ακόλουθα τμήματα</t>
  </si>
  <si>
    <t>Tab 1 consists of the following sections</t>
  </si>
  <si>
    <t>La Pestaña 1 está formada por las secciones siguientes</t>
  </si>
  <si>
    <t>Välilehti 1 sisältää seuraavat kohdat</t>
  </si>
  <si>
    <t>L’onglet 1 est composé des sections suivantes</t>
  </si>
  <si>
    <t>La scheda 1 è composta dalle seguenti sezioni</t>
  </si>
  <si>
    <t>1-ą kortelę sudaro šie skirsniai</t>
  </si>
  <si>
    <t>1. cilne ietver šādas iedaļas</t>
  </si>
  <si>
    <t>Tab 1 bestaat uit de volgende delen</t>
  </si>
  <si>
    <t>Zavihek 1 vsebuje naslednje razdelke</t>
  </si>
  <si>
    <t>Tabuľka 1 sa skladá z nasledujúcich častí</t>
  </si>
  <si>
    <t xml:space="preserve">A. Angaben zum Institut </t>
  </si>
  <si>
    <t xml:space="preserve">A. Krediidiasutuse või investeerimisühingu identifitseerimisandmed </t>
  </si>
  <si>
    <t xml:space="preserve">Α. Προσδιορισμός του ιδρύματος </t>
  </si>
  <si>
    <t xml:space="preserve">A. Identificación de la entidad </t>
  </si>
  <si>
    <t xml:space="preserve">A. Laitoksen yksilöintitiedot </t>
  </si>
  <si>
    <t xml:space="preserve">A. Identification de l’établissement </t>
  </si>
  <si>
    <t xml:space="preserve">A. Identificazione dell’ente </t>
  </si>
  <si>
    <t xml:space="preserve">A. Įstaigos duomenys </t>
  </si>
  <si>
    <t xml:space="preserve">A. Iestādes identifikācija </t>
  </si>
  <si>
    <t xml:space="preserve">A. Identificatie van de instelling </t>
  </si>
  <si>
    <t xml:space="preserve">A. Podatki o instituciji </t>
  </si>
  <si>
    <t xml:space="preserve">A. Údaje o inštitúcii </t>
  </si>
  <si>
    <t>B. Personne de contact pour le présent formulaire de déclaration</t>
  </si>
  <si>
    <t>B. Šīs ziņošanas veidlapas kontaktpersona</t>
  </si>
  <si>
    <t>B. Contactpersoon voor dit rapportageformulier</t>
  </si>
  <si>
    <t>C. Võimaliku eripära tuvastamine individuaalse osamakse arvutamiseks</t>
  </si>
  <si>
    <t>C. Laitoksen vuotuisen vakausmaksun laskentaan vaikuttavat mahdolliset erityispiirteet</t>
  </si>
  <si>
    <t>C. Recensement des éventuelles particularités pour le calcul de la contribution annuelle individuelle</t>
  </si>
  <si>
    <t>C. Iespējamās specifikas individuālās gada iemaksas aprēķināšanai identifikācija</t>
  </si>
  <si>
    <t>C. Identificatie van mogelijke specifieke kenmerken met het oog op de berekening van de individuele jaarlijkse bijdrage</t>
  </si>
  <si>
    <t>D. Neu unter Aufsicht gestellte Institute und Zusammenschlüsse</t>
  </si>
  <si>
    <t>D. Uued järelevalve alla kuuluvad asutused ja liitumised</t>
  </si>
  <si>
    <t>D. Uudet valvotut laitokset ja sulautumiset</t>
  </si>
  <si>
    <t>D. Jaunas uzraudzītās iestādes un apvienošanās</t>
  </si>
  <si>
    <t>D. Nieuwe onder toezicht staande instellingen en gefuseerde instellingen</t>
  </si>
  <si>
    <t>D. Inštitúcie a fúzie, nad ktorými sa novo vykonáva dohľad</t>
  </si>
  <si>
    <t>E. Date de référence pour le formulaire de déclaration</t>
  </si>
  <si>
    <t>E. Ziņošanas veidlapas pārskata datums</t>
  </si>
  <si>
    <t>E. Referentiedatum voor het rapportageformulier</t>
  </si>
  <si>
    <t>B15</t>
  </si>
  <si>
    <t>Abschnitt A. Angaben zum Institut</t>
  </si>
  <si>
    <t>Jagu A. Krediidiasutuse või investeerimisühingu identifitseerimisandmed</t>
  </si>
  <si>
    <t>Τμήμα Α. Προσδιορισμός του ιδρύματος</t>
  </si>
  <si>
    <t>Kohta A. Laitoksen yksilöintitiedot</t>
  </si>
  <si>
    <t>Section A.  Identification de l’établissement</t>
  </si>
  <si>
    <t>Sezione A.  Identificazione dell’ente</t>
  </si>
  <si>
    <t>A skirsnis.  Įstaigos duomenys</t>
  </si>
  <si>
    <t>A iedaļa. Iestādes identifikācija</t>
  </si>
  <si>
    <t>Deel A.  Identificatie van de instelling</t>
  </si>
  <si>
    <t>Razdelek A.  Podatki o instituciji</t>
  </si>
  <si>
    <t>Časť A. Údaje o inštitúcii</t>
  </si>
  <si>
    <t>B28</t>
  </si>
  <si>
    <t>Abschnitt B. Ansprechpartner für dieses Meldeformular</t>
  </si>
  <si>
    <t>Jagu B. Käesoleva aruandlusvormiga seotud kontaktisik</t>
  </si>
  <si>
    <t>Τμήμα Β. Αρμόδιος επικοινωνίας για το παρόν έντυπο αναφοράς</t>
  </si>
  <si>
    <t>Sección B. Persona de contacto para el formulario</t>
  </si>
  <si>
    <t>Kohta B. Tämän raportointilomakkeen yhteyshenkilö</t>
  </si>
  <si>
    <t>Section B.  Personne de contact pour le présent formulaire de déclaration</t>
  </si>
  <si>
    <t>Sezione B. Referente per il presente modulo di segnalazione</t>
  </si>
  <si>
    <t>B skirsnis.  Kontaktinis asmuo dėl šios ataskaitos formos</t>
  </si>
  <si>
    <t>B iedaļa. Šīs ziņošanas veidlapas kontaktpersona</t>
  </si>
  <si>
    <t>Deel B.  Contactpersoon voor dit rapportageformulier</t>
  </si>
  <si>
    <t>Razdelek B.  Kontaktna oseba za ta obrazec poročanja</t>
  </si>
  <si>
    <t>Časť B. Kontaktná osoba pre tento formulár hlásenia</t>
  </si>
  <si>
    <t>Abschnitt C. Ermittlung möglicher Besonderheiten für die Berechnung des jeweiligen jährlichen Beitrags</t>
  </si>
  <si>
    <t>Jagu C. Võimaliku eripära tuvastamine individuaalse osamakse arvutamiseks</t>
  </si>
  <si>
    <t>Τμήμα Γ. Προσδιορισμός πιθανών ιδιαιτεροτήτων για τον υπολογισμό της ατομικής ετήσιας εισφοράς</t>
  </si>
  <si>
    <t>Sección C. Identificación de posibles especificidades para el cálculo de la aportación anual individual</t>
  </si>
  <si>
    <t>Kohta C. Laitoksen vuotuisen vakausmaksun laskentaan vaikuttavat mahdolliset erityispiirteet</t>
  </si>
  <si>
    <t>Section C.  Recensement des éventuelles particularités pour le calcul de la contribution annuelle individuelle</t>
  </si>
  <si>
    <t>Sezione C. Individuazione di possibili specificità per il calcolo del singolo contributo annuale</t>
  </si>
  <si>
    <t>C skirsnis. Galimi ypatumai, svarbūs apskaičiuojant individualų metinį įnašą</t>
  </si>
  <si>
    <t>C iedaļa. Iespējamās specifikas individuālas gada iemaksas aprēķināšanai identifikācija</t>
  </si>
  <si>
    <t>Deel C.  Identificatie van mogelijke specifieke kenmerken met het oog op de berekening van de individuele jaarlijkse bijdrage</t>
  </si>
  <si>
    <t>Razdelek C.  Opredelitev morebitnih posebnosti za izračun posameznega letnega prispevka</t>
  </si>
  <si>
    <t>Časť C. Určenie možných špecifík pri výpočte individuálneho ročného príspevku</t>
  </si>
  <si>
    <t>Abschnitt D. Neu unter Aufsicht gestellte Institute und Zusammenschlüsse</t>
  </si>
  <si>
    <t>Jagu D. Uued järelevalve alla kuuluvad asutused ja liitumised</t>
  </si>
  <si>
    <t>Τμήμα Δ. Νεοεποπτευόμενα ιδρύματα και συγχωνεύσεις</t>
  </si>
  <si>
    <t>Sección D. Fusiones y entidades recientemente incluidas en la supervisión</t>
  </si>
  <si>
    <t>Kohta D. Uudet valvotut laitokset ja sulautumiset</t>
  </si>
  <si>
    <t>Section D.  Établissements nouvellement surveillés et fusions</t>
  </si>
  <si>
    <t>Sezione D. Enti neoinseriti nella vigilanza e fusioni</t>
  </si>
  <si>
    <t>D skirsnis. Naujai prižiūrimos įstaigos ir susijungusios įstaigos</t>
  </si>
  <si>
    <t>D iedaļa. Jaunas uzraudzītās iestādes un apvienošanās</t>
  </si>
  <si>
    <t>Deel D.  Nieuwe onder toezicht staande instellingen en gefuseerde instellingen</t>
  </si>
  <si>
    <t>Razdelek D.  Na novo nadzirane institucije in združitve</t>
  </si>
  <si>
    <t>Časť D. Inštitúcie a fúzie, nad ktorými sa novo vykonáva dohľad</t>
  </si>
  <si>
    <t>B60</t>
  </si>
  <si>
    <t>E.  Date de référence pour le formulaire de déclaration</t>
  </si>
  <si>
    <t>E.  Referenčni datum za obrazec za poročanje</t>
  </si>
  <si>
    <t>B66</t>
  </si>
  <si>
    <t>Reiter 2. Jährlicher Grundbeitrag</t>
  </si>
  <si>
    <t>2. vaheleht Aasta baasosamakse</t>
  </si>
  <si>
    <t>Καρτέλα 2. Βασική ετήσια συνεισφορά</t>
  </si>
  <si>
    <t>Pestaña 2. Contribución anual de base</t>
  </si>
  <si>
    <t>Välilehti 2. Vuotuinen perusvakausmaksu</t>
  </si>
  <si>
    <t>Onglet 2. Contribution annuelle de base</t>
  </si>
  <si>
    <t>Scheda 2. Contributo annuale di base</t>
  </si>
  <si>
    <t>Kortelė Nr. 2 Bazinis metinis įnašas</t>
  </si>
  <si>
    <t>2. cilne. Gada pamata iemaksa</t>
  </si>
  <si>
    <t>Tab 2. Jaarlijkse basisbijdrage</t>
  </si>
  <si>
    <t>Zavihek 2. Osnovni letni prispevek</t>
  </si>
  <si>
    <t>Tabuľka 2. Základný ročný príspevok</t>
  </si>
  <si>
    <t>Reiter 2 besteht aus den folgenden Abschnitten:</t>
  </si>
  <si>
    <t>2. vaheleht koosneb järgmistest osadest</t>
  </si>
  <si>
    <t>Η καρτέλα 2 περιλαμβάνει τα ακόλουθα τμήματα</t>
  </si>
  <si>
    <t>Tab 2 consists of the following sections</t>
  </si>
  <si>
    <t>La Pestaña 2 está formada por las secciones siguientes:</t>
  </si>
  <si>
    <t>Välilehti 2 sisältää seuraavat kohdat</t>
  </si>
  <si>
    <t>L’onglet 2 est composé des sections suivantes</t>
  </si>
  <si>
    <t>La scheda 2 è composta dalle seguenti sezioni</t>
  </si>
  <si>
    <t>Kortelę Nr. 2 sudaro šie skirsniai</t>
  </si>
  <si>
    <t>2. cilne ietver šādas iedaļas</t>
  </si>
  <si>
    <t>Tab 2 bestaat uit de volgende delen</t>
  </si>
  <si>
    <t>Zavihek 2 vsebuje naslednje razdelke</t>
  </si>
  <si>
    <t>Tabuľka 2 sa skladá z nasledujúcich častí</t>
  </si>
  <si>
    <t>Α. Βασική ετήσια συνεισφορά πριν από την προσαρμογή στοιχείων παθητικού που προκύπτουν από συμβάσεις παραγώγων (εξαιρουμένων των πιστωτικών παραγώγων)</t>
  </si>
  <si>
    <t>A. Vuotuinen perusvakausmaksu ennen johdannaissopimuksista (pl. luottojohdannaiset) syntyvien velkojen perusteella tehtävää korjausta</t>
  </si>
  <si>
    <t>A. Gada pamata iemaksa pirms saistību, kas izriet no atvasināto instrumentu līgumiem (izņemot kredītu atvasinātos instrumentus), korekcijas</t>
  </si>
  <si>
    <t>A. Základný ročný príspevok pred úpravou záväzkov vyplývajúcich z derivátových zmlúv (okrem úverových derivátov)</t>
  </si>
  <si>
    <t>B. Vereinfachte Berechnungsmethode</t>
  </si>
  <si>
    <t>B. Lihtsustatud arvutusmeetod</t>
  </si>
  <si>
    <t>B. Απλοποιημένη μέθοδος υπολογισμού</t>
  </si>
  <si>
    <t>B. Yksinkertaistettu laskentamenetelmä</t>
  </si>
  <si>
    <t>B. Méthode de calcul simplifiée</t>
  </si>
  <si>
    <t>B. Metodo di calcolo semplificato</t>
  </si>
  <si>
    <t>B. Supaprastintas skaičiavimo metodas</t>
  </si>
  <si>
    <t>B. Vienkāršotā aprēķina metode</t>
  </si>
  <si>
    <t>B. Vereenvoudigde berekeningsmethode</t>
  </si>
  <si>
    <t>B. Poenostavljena metoda izračuna</t>
  </si>
  <si>
    <t>B. Zjednodušená metóda výpočtu</t>
  </si>
  <si>
    <t>C71</t>
  </si>
  <si>
    <t>C. Saistību, kas izriet no atvasināto instrumentu līgumiem (izņemot kredītu atvasinātos instrumentus), korekcija</t>
  </si>
  <si>
    <t>C. Úprava záväzkov vyplývajúcich z derivátových zmlúv (okrem úverových derivátov)</t>
  </si>
  <si>
    <t>B73</t>
  </si>
  <si>
    <t>Jagu A. Aasta baasosamakse enne tuletisinstrumendilepingutest (v.a krediidituletisinstrumendid) tulenevate kohustustega korrigeerimist</t>
  </si>
  <si>
    <t>Τμήμα Α. Βασική ετήσια συνεισφορά πριν από την προσαρμογή στοιχείων παθητικού που προκύπτουν από συμβάσεις παραγώγων (εξαιρουμένων των πιστωτικών παραγώγων)</t>
  </si>
  <si>
    <t>Kohta A. Vuotuinen perusvakausmaksu ennen johdannaissopimuksista (pl. luottojohdannaiset) syntyvien velkojen perusteella tehtävää korjausta</t>
  </si>
  <si>
    <t>Section A. Contribution annuelle de base avant ajustement des passifs découlant de contrats dérivés (hors dérivés de crédit)</t>
  </si>
  <si>
    <t>Časť A. Základný ročný príspevok pred úpravou záväzkov vyplývajúcich z derivátových zmlúv (okrem úverových derivátov)</t>
  </si>
  <si>
    <t>Jagu B. Lihtsustatud arvutusmeetodid</t>
  </si>
  <si>
    <t>B. Vienkāršotās aprēķina metodes</t>
  </si>
  <si>
    <t>Časť B. Zjednodušené metódy výpočtu</t>
  </si>
  <si>
    <t>Jagu C. Tuletisinstrumendilepingutest (v.a krediidituletisinstrumendid) tulenevate kohustustega korrigeerimine</t>
  </si>
  <si>
    <t>C iedaļa. Saistību, kas izriet no atvasināto instrumentu līgumiem (izņemot kredītu atvasinātos instrumentus), korekcija</t>
  </si>
  <si>
    <t>Časť C. Úprava záväzkov vyplývajúcich z derivátových zmlúv (okrem úverových derivátov)</t>
  </si>
  <si>
    <t>B99</t>
  </si>
  <si>
    <t>Reiter 3. Abzüge</t>
  </si>
  <si>
    <t>3. vaheleht Mahaarvamised</t>
  </si>
  <si>
    <t>Καρτέλα 3. Αφαιρέσεις</t>
  </si>
  <si>
    <t>Pestaña 3. Deducciones</t>
  </si>
  <si>
    <t>Välilehti 3. Vähennykset</t>
  </si>
  <si>
    <t>Onglet 3. Déductions</t>
  </si>
  <si>
    <t>Scheda 3 Deduzioni</t>
  </si>
  <si>
    <t>3-ia kortelė Atskaitymai</t>
  </si>
  <si>
    <t>3. cilne. Atskaitījumi</t>
  </si>
  <si>
    <t>Tab 3. Aftrek</t>
  </si>
  <si>
    <t>Zavihek 3. Odbitki</t>
  </si>
  <si>
    <t>Tabuľka 3. Odpočty</t>
  </si>
  <si>
    <t>Reiter 3 besteht aus den folgenden Abschnitten:</t>
  </si>
  <si>
    <t>3. vaheleht koosneb järgmistest osadest</t>
  </si>
  <si>
    <t>Η καρτέλα 3 περιλαμβάνει τα ακόλουθα τμήματα</t>
  </si>
  <si>
    <t>Tab 3 consists of the following sections</t>
  </si>
  <si>
    <t>La Pestaña 3 está formada por las secciones siguientes:</t>
  </si>
  <si>
    <t>Välilehti 3 sisältää seuraavat kohdat</t>
  </si>
  <si>
    <t>L’onglet 3 est composé des sections suivantes</t>
  </si>
  <si>
    <t>La scheda 3 è composta dalle seguenti sezioni</t>
  </si>
  <si>
    <t>3-ią kortelę sudaro šie skirsniai</t>
  </si>
  <si>
    <t>3. cilne ietver šādas iedaļas</t>
  </si>
  <si>
    <t>Tab 3 bestaat uit de volgende delen</t>
  </si>
  <si>
    <t>Zavihek 3 vsebuje naslednje razdelke</t>
  </si>
  <si>
    <t>Tabuľka 3 sa skladá z nasledujúcich častí:</t>
  </si>
  <si>
    <t>C102</t>
  </si>
  <si>
    <t>A. Summa, kas atskaitāma no ar tīrvērtes darbībām saistītajām kvalificētajām saistībām</t>
  </si>
  <si>
    <t>B. Importo deducibile delle passività ammissibili legate alle attività di un depositario centrale</t>
  </si>
  <si>
    <t>B. Summa, kas atskaitāma no atbilstošajām saistībām, kas saistītas ar centrālā vērtspapīru depozitārija (CVD) darbībām</t>
  </si>
  <si>
    <t>B. Odpočítateľná suma kvalifikovaných záväzkov súvisiacich s činnosťami centrálneho depozitára cenných papierov (CDCP)</t>
  </si>
  <si>
    <t>C. Summa, kas atskaitāma no atbilstošajām saistībām, kas rodas no turējumā esošiem klienta aktīviem vai klienta naudas</t>
  </si>
  <si>
    <t>C. Odpočítateľná suma kvalifikovaných záväzkov vyplývajúcich z držby aktív alebo peňažných prostriedkov klienta</t>
  </si>
  <si>
    <t xml:space="preserve">D. Tugilaenudest tulenevate kvalifitseeruvate kohustuste mahaarvatav summa </t>
  </si>
  <si>
    <t xml:space="preserve">Δ. Ποσό αφαίρεσης επιλέξιμων στοιχείων παθητικού που προκύπτουν από προνομιακά δάνεια </t>
  </si>
  <si>
    <t xml:space="preserve">D. Importe deducible de los pasivos admisibles que procedan de préstamos promocionales </t>
  </si>
  <si>
    <t xml:space="preserve">D. Edistämislainoista syntyvien hyväksyttävien velkojen vähennyskelpoinen määrä </t>
  </si>
  <si>
    <t xml:space="preserve">D. Montant déductible des passifs éligibles résultant des prêts de développement </t>
  </si>
  <si>
    <t xml:space="preserve">D. Importo deducibile delle passività ammissibili scaturite da prestiti agevolati </t>
  </si>
  <si>
    <t xml:space="preserve">D. Atskaitytina reikalavimus atitinkančių įsipareigojimų, atsirandančių dėl skatinamųjų paskolų, suma </t>
  </si>
  <si>
    <t xml:space="preserve">D. Summa, kas atskaitāma no atbilstošajām saistībām, kas rodas no attīstību veicinošiem aizdevumiem </t>
  </si>
  <si>
    <t xml:space="preserve">D. Aftrekbaar bedrag van in aanmerking komende passiva die voortvloeien uit stimuleringsleningen </t>
  </si>
  <si>
    <t xml:space="preserve">D.  Odbitni znesek kvalificiranih obveznosti, ki izhajajo iz spodbujevalnih kreditov </t>
  </si>
  <si>
    <t xml:space="preserve">D. Odpočítateľná suma kvalifikovaných záväzkov vyplývajúcich z podporných úverov </t>
  </si>
  <si>
    <t>E. Kvalifitseeruvatest krediidiasutuste ja investeerimisühingute kaitseskeemi (IPS) kohustustest tulenevate varade ja kohustuste mahaarvatav summa</t>
  </si>
  <si>
    <t>Ε. Ποσό αφαίρεσης στοιχείων ενεργητικού και παθητικού που προκύπτουν από επιλέξιμα στοιχεία παθητικού θεσμικού συστήματος προστασίας (ΘΣΠ)</t>
  </si>
  <si>
    <t>E. Importe deducible de activos y pasivos procedentes de pasivos de un sistema institucional de protección (SIP) admisible</t>
  </si>
  <si>
    <t>E. Laitosten suojajärjestelmän osalta hyväksyttävistä veloista syntyvien varojen ja velkojen vähennyskelpoinen määrä</t>
  </si>
  <si>
    <t>E. Montant déductible des actifs et des passifs résultant des passifs éligibles d’un système de protection institutionnel (SPI)</t>
  </si>
  <si>
    <t>E. Importo deducibile delle attività e delle passività scaturite da passività ammissibili di un sistema di tutela istituzionale (IPS)</t>
  </si>
  <si>
    <t>F. Atskaitytina turto ir įsipareigojimų, atsirandančių dėl reikalavimus atitinkančios Institucinės užtikrinimo sistemos (IUS) įsipareigojimų, suma</t>
  </si>
  <si>
    <t>E. Summa, kas atskaitāma no aktīviem un pasīviem, kas rodas no atbilstošajām institucionālās aizsardzības shēmas (IAS) saistībām</t>
  </si>
  <si>
    <t>E. Aftrekbaar bedrag van activa en passiva die voortvloeien uit in aanmerking komende passiva van een Institutioneel protectiestelsel (IPS)</t>
  </si>
  <si>
    <t>E. Odbitni znesek sredstev in obveznosti, ki izhajajo iz kvalificiranih obveznosti institucionalne sheme za zaščito vlog</t>
  </si>
  <si>
    <t>E. Odpočítateľná suma aktív a záväzkov vyplývajúcich z kvalifikovaných záväzkov Schémy inštitucionálneho zabezpečenia (IPS)</t>
  </si>
  <si>
    <t>E. Montant déductible des actifs et des passifs résultant des passifs intragroupes éligibles</t>
  </si>
  <si>
    <t>F. Summa, kas atskaitāma no aktīviem un pasīviem, kas izriet no atbilstošajām grupas iekšējām saistībām</t>
  </si>
  <si>
    <t>C108</t>
  </si>
  <si>
    <t>G. Supaprastinti skaičiavimo metodai</t>
  </si>
  <si>
    <t>G. Vienkāršotās aprēķina metodes</t>
  </si>
  <si>
    <t>B110</t>
  </si>
  <si>
    <t xml:space="preserve">Jagu A. Kliirimistegevusega seotud kvalifitseeruvate kohustuste mahaarvatav summa </t>
  </si>
  <si>
    <t xml:space="preserve">A iedaļa. Summa, kas atskaitāma no ar tīrvērtes darbībām saistītajām kvalificētajām saistībām </t>
  </si>
  <si>
    <t xml:space="preserve">Časť A. Odpočítateľná suma kvalifikovaných záväzkov súvisiacich s klíringovými činnosťami </t>
  </si>
  <si>
    <t xml:space="preserve">Jagu B. Väärtpaberite keskdepositooriumi tegevusega seotud kvalifitseeruvate kohustuste mahaarvatav summa </t>
  </si>
  <si>
    <t xml:space="preserve">Τμήμα Β. Ποσό αφαίρεσης επιλέξιμων στοιχείων παθητικού που σχετίζονται με δραστηριότητες κεντρικού αποθετηρίου τίτλων (ΚΑΤ) </t>
  </si>
  <si>
    <t xml:space="preserve">Sezione B. Importo deducibile delle passività ammissibili legate alle attività di un depositario centrale (CSD) </t>
  </si>
  <si>
    <t xml:space="preserve">B iedaļa. Summa, kas atskaitāma no atbilstošajām saistībām, kas saistītas ar centrālā vērtspapīru depozitārija (CVD) darbībām </t>
  </si>
  <si>
    <t xml:space="preserve">Razdelek B. Odbitni znesek kvalificiranih obveznosti, povezanih z dejavnostmi centralne depotne družbe (CDD) </t>
  </si>
  <si>
    <t xml:space="preserve">Časť B. Odpočítateľná suma kvalifikovaných záväzkov súvisiacich s činnosťami centrálneho depozitára cenných papierov (CDCP) </t>
  </si>
  <si>
    <t>B138</t>
  </si>
  <si>
    <t>Jagu C. Kliendi varade või raha hoidmisest tulenevate kvalifitseeruvate kohustuste mahaarvatav summa</t>
  </si>
  <si>
    <t>Τμήμα Γ. Ποσό αφαίρεσης επιλέξιμων στοιχείων παθητικού που προκύπτουν από την κατοχή περιουσιακών στοιχείων πελατών ή ρευστών των πελατών</t>
  </si>
  <si>
    <t>C iedaļa. Summa, kas atskaitāma no kvalificētajām saistībām, kas rodas no turējumā esošajiem klienta aktīviem vai klienta naudas</t>
  </si>
  <si>
    <t>Časť C. Odpočítateľná suma kvalifikovaných záväzkov vyplývajúcich z držby aktív alebo peňažných prostriedkov klienta</t>
  </si>
  <si>
    <t xml:space="preserve">Jagu D. Tugilaenudest tulenevate kvalifitseeruvate kohustuste mahaarvatav summa </t>
  </si>
  <si>
    <t xml:space="preserve">Section D.  Montant déductible des passifs éligibles découlant de prêts de développement </t>
  </si>
  <si>
    <t xml:space="preserve">D skirsnis.  Atskaitytina reikalavimus atitinkančių įsipareigojimų, atsirandančių dėl skatinamųjų paskolų, suma </t>
  </si>
  <si>
    <t xml:space="preserve">D iedaļa. Summa, kas atskaitāma no kvalificētajām saistībām, kas rodas no attīstību veicinošiem aizdevumiem </t>
  </si>
  <si>
    <t xml:space="preserve">Razdelek D.  Odbitni znesek kvalificiranih obveznosti, ki izhajajo iz spodbujevalnih kreditov </t>
  </si>
  <si>
    <t>B166</t>
  </si>
  <si>
    <t>Jagu E. Kvalifitseeruvatest krediidiasutuste ja investeerimisühingute kaitseskeemi (IPS) kohustustest tulenevate varade ja kohustuste mahaarvatav summa</t>
  </si>
  <si>
    <t>Section E.  Montant déductible des actifs et des passifs découlant des passifs éligibles d’un système de protection institutionnel (SPI)</t>
  </si>
  <si>
    <t>E iedaļa. Summa, kas atskaitāma no aktīviem un pasīviem, kas izriet no kvalificētajām institucionālās aizsardzības shēmas (IAS) saistībām</t>
  </si>
  <si>
    <t>Razdelek E.  Odbitni znesek sredstev in obveznosti, ki izhajajo iz kvalificiranih obveznosti institucionalne sheme za zaščito vlog</t>
  </si>
  <si>
    <t>Časť E. Odpočítateľná suma aktív a záväzkov vyplývajúcich z kvalifikovaných záväzkov Schémy inštitucionálneho zabezpečenia (IPS)</t>
  </si>
  <si>
    <t>B183</t>
  </si>
  <si>
    <t>Jagu F. Kvalifitseeruvatest kontsernisisestest kohustustest tulenevate varade ja kohustuste mahaarvatav summa</t>
  </si>
  <si>
    <t>Section F.  Montant déductible des actifs et des passifs découlant de passifs intragroupes éligibles</t>
  </si>
  <si>
    <t>F iedaļa. Summa, kas atskaitāma no aktīviem un saistībām, kas izriet no atbilstošajām grupas iekšējām saistībām</t>
  </si>
  <si>
    <t>Razdelek F.  Odbitni znesek sredstev in obveznosti, ki izhajajo iz kvalificiranih obveznosti znotraj skupine</t>
  </si>
  <si>
    <t>B200</t>
  </si>
  <si>
    <t>Reiter 4. Risikoanpassung</t>
  </si>
  <si>
    <t>4. vaheleht Riskiga korrigeerimine</t>
  </si>
  <si>
    <t>Καρτέλα 4. Προσαρμογή βάσει κινδύνου</t>
  </si>
  <si>
    <t>Pestaña 4. Ajuste por riesgo</t>
  </si>
  <si>
    <t>Välilehti 4. Riskikorjaus</t>
  </si>
  <si>
    <t>Onglet 4. Ajustement en fonction des risques</t>
  </si>
  <si>
    <t>Scheda 4 Correzione per i rischi</t>
  </si>
  <si>
    <t>Kortelė Nr. 4 Koregavimas pagal riziką</t>
  </si>
  <si>
    <t>4. cilne. Riska korekcija</t>
  </si>
  <si>
    <t>Tab 4. Risicoaanpassing</t>
  </si>
  <si>
    <t>Zavihek 4. Popravek zaradi tveganja</t>
  </si>
  <si>
    <t>Tabuľka 4. Úprava rizika</t>
  </si>
  <si>
    <t>Reiter 4 besteht aus den folgenden Abschnitten:</t>
  </si>
  <si>
    <t>4. vaheleht koosneb järgmistest osadest</t>
  </si>
  <si>
    <t>Η καρτέλα 4 περιλαμβάνει τα ακόλουθα τμήματα</t>
  </si>
  <si>
    <t>Tab 4 consists of the following sections</t>
  </si>
  <si>
    <t>La Pestaña 4 está formada por las secciones siguientes:</t>
  </si>
  <si>
    <t>Välilehti 4 sisältää seuraavat kohdat</t>
  </si>
  <si>
    <t>L’onglet 4 est composé des sections suivantes</t>
  </si>
  <si>
    <t>La scheda 4 è composta dalle seguenti sezioni</t>
  </si>
  <si>
    <t>Kortelę Nr. 4 sudaro šie skirsniai</t>
  </si>
  <si>
    <t>4. cilne ietver šādas iedaļas</t>
  </si>
  <si>
    <t>Tab 4 bestaat uit de volgende delen</t>
  </si>
  <si>
    <t>Zavihek 4 vsebuje naslednje razdelke</t>
  </si>
  <si>
    <t>Tabuľka 4 sa skladá z nasledujúcich častí</t>
  </si>
  <si>
    <t>C210</t>
  </si>
  <si>
    <t>A. Risikofeld „Risikoexponierung“</t>
  </si>
  <si>
    <t>Α. Πυλώνας «Έκθεση σε κίνδυνο»</t>
  </si>
  <si>
    <t>A. Pilari ”Riskialttius”</t>
  </si>
  <si>
    <t>A. Pilier «Exposition au risque»</t>
  </si>
  <si>
    <t>A. Categoria “Esposizione al rischio”</t>
  </si>
  <si>
    <t>A. Rizikos pozicijos ramstis</t>
  </si>
  <si>
    <t>A. Pijler ‘Risicoblootstelling’</t>
  </si>
  <si>
    <t>A. Steber „Izpostavljenost tveganju“</t>
  </si>
  <si>
    <t>A. Pilier „rizikovej expozície“</t>
  </si>
  <si>
    <t>C211</t>
  </si>
  <si>
    <t>B. Risikofeld „Stabilität und Diversifizierung der Finanzierungsquellen“</t>
  </si>
  <si>
    <t>Β. Πυλώνας «Σταθερότητα και ποικιλομορφία πηγών χρηματοδότησης»</t>
  </si>
  <si>
    <t>B. Pilari ”Rahoituslähteiden vakaus ja monipuolisuus”</t>
  </si>
  <si>
    <t>B. Pilier «Stabilité et diversité des sources de financement»</t>
  </si>
  <si>
    <t>B. Categoria “Stabilità e diversificazione delle fonti di finanziamento”</t>
  </si>
  <si>
    <t>B. Finansavimo šaltinių stabilumo ir įvairovės ramstis</t>
  </si>
  <si>
    <t>B. Pijler ‘Stabiliteit en diversiteit van de financieringsbronnen’</t>
  </si>
  <si>
    <t>B. Steber „Stabilnost in raznolikost virov financiranja“</t>
  </si>
  <si>
    <t>B. Pilier „Stabilita a rozmanitosť zdrojov financovania“</t>
  </si>
  <si>
    <t>C212</t>
  </si>
  <si>
    <t>C. Risikofeld „Relevanz eines Instituts für die Stabilität des Finanzsystems oder der Wirtschaft“</t>
  </si>
  <si>
    <t xml:space="preserve">C. Olulisust finantssüsteemi või  majanduse stabiilsusse kajastav sammas </t>
  </si>
  <si>
    <t>Γ. Πυλώνας σημασίας του ιδρύματος για τη σταθερότητα του χρηματοπιστωτικού συστήματος ή της οικονομίας</t>
  </si>
  <si>
    <t>C. Pilari ”Laitoksen merkitys rahoitusjärjestelmälle tai talouden vakaudelle”</t>
  </si>
  <si>
    <t>C. Pilier «Stabilité et diversité des sources de financement»</t>
  </si>
  <si>
    <t>C. Categoria "Rilevanza dell'ente per la stabilità del sistema finanziario o dell'economia"</t>
  </si>
  <si>
    <t>D. Pijler ‘Door de afwikkelingsautoriteit te bepalen aanvullende risico-indicatoren’</t>
  </si>
  <si>
    <t>C. Steber "Pomen institucije za stabilnost finančnega sistema ali stebra ekonomije"</t>
  </si>
  <si>
    <t>C. Pilier "Význam inštitúcie pre stabilitu piliera finančného systému alebo ekonomiky"</t>
  </si>
  <si>
    <t>C213</t>
  </si>
  <si>
    <t>D. Risikofeld „Von der Abwicklungsbehörde zu bestimmende zusätzliche Risikoindikatoren“</t>
  </si>
  <si>
    <t>Δ. Τμήμα Δ. Πυλώνας «Πρόσθετοι δείκτες κινδύνου που πρόκειται να προσδιοριστούν από την αρχή εξυγίανσης»</t>
  </si>
  <si>
    <t>D. Pilari ”Kriisinratkaisuviranomaisen vahvistamat muut riski-indikaattorit”</t>
  </si>
  <si>
    <t>D. Pilier «Indicateurs de risque supplémentaires à déterminer par l’autorité de résolution»</t>
  </si>
  <si>
    <t>D. Categoria “Altri indicatori di rischio stabiliti dall’autorità di risoluzione”</t>
  </si>
  <si>
    <t>D. Papildomų rizikos rodiklių, kuriuos nustato pertvarkymo institucija, ramstis</t>
  </si>
  <si>
    <t>D.  Razdelek D. Steber „Dodatni kazalniki tveganja, ki jih določi organ za reševanje“</t>
  </si>
  <si>
    <t>D. Pilier „Dodatočné ukazovatele rizika, ktoré určí orgán pre riešenie krízových situácií“</t>
  </si>
  <si>
    <t>Jagu A. Riskipositsiooni sammas</t>
  </si>
  <si>
    <t>Τμήμα Α. Πυλώνας «Έκθεση σε κίνδυνο»</t>
  </si>
  <si>
    <t>Section A.  Pilier «Exposition au risque»</t>
  </si>
  <si>
    <t>Razdelek A.  Steber „Izpostavljenost tveganju“</t>
  </si>
  <si>
    <t>Časť A. Pilier „rizikovej expozície“</t>
  </si>
  <si>
    <t>B236</t>
  </si>
  <si>
    <t>Jagu B. Rahastamisallikate stabiilsuse ja mitmekesisuse sammas</t>
  </si>
  <si>
    <t>Τμήμα Β. Πυλώνας «Σταθερότητα και ποικιλομορφία πηγών χρηματοδότησης»</t>
  </si>
  <si>
    <t>Časť B. Pilier „Stabilita a rozmanitosť zdrojov financovania“</t>
  </si>
  <si>
    <t>B247</t>
  </si>
  <si>
    <t xml:space="preserve">Jagu C. Olulisust finantssüsteemi või  majanduse stabiilsusse kajastav sammas </t>
  </si>
  <si>
    <t>Section C. Pilier «Stabilité et diversité des sources de financement»</t>
  </si>
  <si>
    <t>B260</t>
  </si>
  <si>
    <t>Jagu D. Kriisilahendusasutuse määratavate täiendavate riskinäitajate sammas</t>
  </si>
  <si>
    <t>Časť D. Pilier „Dodatočné ukazovatele rizika, ktoré určí orgán pre riešenie krízových situácií“</t>
  </si>
  <si>
    <t>Definition_1A1_Tab1</t>
  </si>
  <si>
    <t>E19</t>
  </si>
  <si>
    <t>Vollständiger Registrierungsname des Instituts</t>
  </si>
  <si>
    <t>Asutuse terviklik registreeritud nimi</t>
  </si>
  <si>
    <t>Πλήρης επωνυμία καταχώρισης του ιδρύματος</t>
  </si>
  <si>
    <t>Full registration name of the institution</t>
  </si>
  <si>
    <t>Nombre de registro completo de la entidad</t>
  </si>
  <si>
    <t>Laitoksen rekisteröity nimi täydellisenä</t>
  </si>
  <si>
    <t>Nom complet d’enregistrement de l’établissement</t>
  </si>
  <si>
    <t>Nome di registrazione dell’ente per intero</t>
  </si>
  <si>
    <t>Išsamus įstaigos registracijos pavadinimas</t>
  </si>
  <si>
    <t>Pilns iestādes reģistrācijas nosaukums</t>
  </si>
  <si>
    <t>Volledige naam waaronder de instelling geregistreerd staat</t>
  </si>
  <si>
    <t>Polno registrirano ime institucije</t>
  </si>
  <si>
    <t>Úplný registrovaný názov inštitúcie</t>
  </si>
  <si>
    <t>Definition_1A2_Tab1</t>
  </si>
  <si>
    <t>E20</t>
  </si>
  <si>
    <t>Straße, gefolgt von der Hausnummer</t>
  </si>
  <si>
    <t>Tänava nimi, millele järgneb hoone number</t>
  </si>
  <si>
    <t>Οδός και αριθμός κτιρίου (Ονομασία οδού ακολολούμενη από τον αριθμό κτιρίου)</t>
  </si>
  <si>
    <t>Name of the street followed by the number of the building</t>
  </si>
  <si>
    <t>Nombre de la calle seguido del número del edificio</t>
  </si>
  <si>
    <t>Katuosoite, numero</t>
  </si>
  <si>
    <t>Nom de la rue suivi du numéro de l’immeuble</t>
  </si>
  <si>
    <t>Via e numero civico</t>
  </si>
  <si>
    <t>Gatvės pavadinimas ir pastato numeris</t>
  </si>
  <si>
    <t>Ielas nosaukums un ēkas numurs</t>
  </si>
  <si>
    <t>Straatnaam en nummer van het gebouw</t>
  </si>
  <si>
    <t>Ulica in hišna številka</t>
  </si>
  <si>
    <t>Názov ulice a číslo budovy</t>
  </si>
  <si>
    <t>Definition_1A3_Tab1</t>
  </si>
  <si>
    <t>E21</t>
  </si>
  <si>
    <t>Código postal de la entidad</t>
  </si>
  <si>
    <t>Poštové smerovacie číslo inštitúcie</t>
  </si>
  <si>
    <t>Definition_1A4_Tab1</t>
  </si>
  <si>
    <t>E22</t>
  </si>
  <si>
    <t>Ort oder Stadt, in der das Institut seinen Sitz hat</t>
  </si>
  <si>
    <t>Krediidiasutuse või investeerimisühingu asukohaasula või -linn</t>
  </si>
  <si>
    <t>Πόλη στην οποία βρίσκεται το ίδρυμα</t>
  </si>
  <si>
    <t>Town or city of location of the institution</t>
  </si>
  <si>
    <t>Pueblo o municipio de la ubicación de la entidad</t>
  </si>
  <si>
    <t>Laitoksen sijaintikaupunki tai -paikkakunta</t>
  </si>
  <si>
    <t>Ville d’implantation de l’établissement</t>
  </si>
  <si>
    <t>Città o sede dell’ente</t>
  </si>
  <si>
    <t>Miestelis arba miestas, kuriame įsikūrusi įstaiga</t>
  </si>
  <si>
    <t>Iestādes atrašanās pilsēta</t>
  </si>
  <si>
    <t>Plaats van vestiging van de instelling</t>
  </si>
  <si>
    <t>Kraj, v katerem se nahaja institucija</t>
  </si>
  <si>
    <t>Obec alebo mesto lokality inštitúcie</t>
  </si>
  <si>
    <t>Definition_1A5_Tab1</t>
  </si>
  <si>
    <t>E23</t>
  </si>
  <si>
    <t>ISO-Code des Landes, in dem das Institut seinen Sitz hat</t>
  </si>
  <si>
    <t>Asutuse asukohariigi ISO kood</t>
  </si>
  <si>
    <t>Κωδικός ISO που αντιστοιχεί στη χώρα της έδρας του ιδρύματος</t>
  </si>
  <si>
    <t>ISO code corresponding to the country of residence of the institution</t>
  </si>
  <si>
    <t>Código ISO correspondiente al país de residencia de la entidad</t>
  </si>
  <si>
    <t>Laitoksen sijaintimaan ISO-koodi</t>
  </si>
  <si>
    <t>Code ISO correspondant au pays de résidence de l’établissement</t>
  </si>
  <si>
    <t>Codice ISO corrispondente al paese di residenza dell’ente</t>
  </si>
  <si>
    <t>Šalies, kurioje yra įstaigos buveinė, ISO kodas</t>
  </si>
  <si>
    <t>ISO kods, kas atbilst iestādes mītnes valstij</t>
  </si>
  <si>
    <t>ISO-code van het land van vestiging van de instelling</t>
  </si>
  <si>
    <t>Koda ISO za državo, v kateri ima institucija sedež</t>
  </si>
  <si>
    <t>Kód ISO zodpovedajúci krajine rezidencie inštitúcie</t>
  </si>
  <si>
    <t>Definition_1A6_Tab1</t>
  </si>
  <si>
    <t>E24</t>
  </si>
  <si>
    <t>Definition_1A7_Tab1</t>
  </si>
  <si>
    <t>E25</t>
  </si>
  <si>
    <t>Identificatiecode voor juridische entiteiten (Legal Entity Identifier (LEI)) van de instelling voor de uitoefening van toezicht, als aanbevolen door EBA. Geldt voor instellingen waarvoor rapportageverplichtingen gelden krachtens Verordening (EU) nr. 575/2013 (verordening kapitaalvereisten).
. Link naar de EBA-aanbeveling over het gebruik van de identificatiecode voor juridische entiteiten (LEI): 
http://www.eba.europa.eu/regulation-and-policy/supervisory-reporting/consultation-paper-draft-recommendation-on-the-use-of-legal-entity-identifier-lei-
. Link naar de Legal Entity Identifier Regulatory Oversight Committee: http://www.leiroc.org/</t>
  </si>
  <si>
    <t>Definition_1A8_Tab1</t>
  </si>
  <si>
    <t>E26</t>
  </si>
  <si>
    <t>Definition_1B1_Tab1</t>
  </si>
  <si>
    <t>E32</t>
  </si>
  <si>
    <t>Definition_1B2_Tab1</t>
  </si>
  <si>
    <t>E33</t>
  </si>
  <si>
    <t>Definition_1B3_Tab1</t>
  </si>
  <si>
    <t>E34</t>
  </si>
  <si>
    <t>Definition_1B4_Tab1</t>
  </si>
  <si>
    <t>E35</t>
  </si>
  <si>
    <t>Alternative / Generische E-Mail-Adresse / Mailbox</t>
  </si>
  <si>
    <t>Alternatiivne / üldine e-posti aadress / postkast</t>
  </si>
  <si>
    <t>Εναλλακτική / γενική διεύθυνση e-mail / ταχυδρομική θυρίδα</t>
  </si>
  <si>
    <t>Alternative / generic e-mail address /mailbox</t>
  </si>
  <si>
    <t>Dirección de correo electrónico alternativa / genérica / buzón de correo</t>
  </si>
  <si>
    <t xml:space="preserve">Vaihtoehtoinen/yleinen sähköpostiosoite/-laatikko </t>
  </si>
  <si>
    <t>Adresse électronique/boîte de messagerie alternative/générale</t>
  </si>
  <si>
    <t>Indirizzo di posta elettronica alternativo/generico/casella postale</t>
  </si>
  <si>
    <t>Alternatyvus / bendras e. pašto adresas / pašto dėžutė</t>
  </si>
  <si>
    <t>Alternatīva/vispārēja e-pasta adrese / pastkastīte</t>
  </si>
  <si>
    <t>Ander / generiek e-mailadres /postbus</t>
  </si>
  <si>
    <t>Drugi/splošni e-poštni naslov/e-poštni predal</t>
  </si>
  <si>
    <t>Náhradná/generická e-mailová adresa/poštová schránka</t>
  </si>
  <si>
    <t>Definition_1B5_Tab1</t>
  </si>
  <si>
    <t>E36</t>
  </si>
  <si>
    <t>Internationales Format (+XX AAAA BBBBBB)</t>
  </si>
  <si>
    <t>Rahvusvaheline vorming (+XX AAAA BBBBBB)</t>
  </si>
  <si>
    <t>Διεθνής μορφότυπος (+XX AAAA BBBBBB)</t>
  </si>
  <si>
    <t>International format (+XX AAAA BBBBBB)</t>
  </si>
  <si>
    <t>Formato internacional (+XX AAAA BBBBBB)</t>
  </si>
  <si>
    <t>Kansainvälisessä muodossa (+XX AAAA BBBBBB)</t>
  </si>
  <si>
    <t>Format international (+XX AAAA BBBBBB)</t>
  </si>
  <si>
    <t>Formato internazionale (+XX AAAA BBBBBB)</t>
  </si>
  <si>
    <t>Tarptautinis formatas (+XX AAAA BBBBBB)</t>
  </si>
  <si>
    <t>Starptautisks formāts (+XX AAAA BBBBBB)</t>
  </si>
  <si>
    <t>Internationaal formaat (+XX AAAA BBBBBB)</t>
  </si>
  <si>
    <t>Mednarodna oblika (+XX AAAA BBBBBB)</t>
  </si>
  <si>
    <t>Medzinárodný formát (+XX AAAA BBBBBB)</t>
  </si>
  <si>
    <t>Definition_1C1_Tab1</t>
  </si>
  <si>
    <t>E42</t>
  </si>
  <si>
    <t>Definition_1C2_Tab1</t>
  </si>
  <si>
    <t>E43</t>
  </si>
  <si>
    <t>Definition_1C3_Tab1</t>
  </si>
  <si>
    <t>E44</t>
  </si>
  <si>
    <t>Definition_1C4_Tab1</t>
  </si>
  <si>
    <t>E45</t>
  </si>
  <si>
    <t>Siehe 1C3</t>
  </si>
  <si>
    <t>Vt 1C3</t>
  </si>
  <si>
    <t>Βλέπε 1C3</t>
  </si>
  <si>
    <t>See 1C3</t>
  </si>
  <si>
    <t>Véase 1C3</t>
  </si>
  <si>
    <t>Ks. kenttä 1C3</t>
  </si>
  <si>
    <t>Voir 1C3</t>
  </si>
  <si>
    <t>Cfr. 1C3</t>
  </si>
  <si>
    <t>Žr. 1C3.</t>
  </si>
  <si>
    <t>Skatīt 1C3</t>
  </si>
  <si>
    <t>Zie 1C3</t>
  </si>
  <si>
    <t>Glej 1C3</t>
  </si>
  <si>
    <t>Pozri 1C3</t>
  </si>
  <si>
    <t>Definition_1C5_Tab1</t>
  </si>
  <si>
    <t>E46</t>
  </si>
  <si>
    <t>Definition_1C6_Tab1</t>
  </si>
  <si>
    <t>E47</t>
  </si>
  <si>
    <t>Definition_1C7_Tab1</t>
  </si>
  <si>
    <t>E48</t>
  </si>
  <si>
    <t>Definition_1C8_Tab1</t>
  </si>
  <si>
    <t>E49</t>
  </si>
  <si>
    <t>Definition_1C9_Tab1</t>
  </si>
  <si>
    <t>E50</t>
  </si>
  <si>
    <t>Definition_1C10_Tab1</t>
  </si>
  <si>
    <t>E51</t>
  </si>
  <si>
    <t>. „Hypothekenkreditinstitute, die durch gedeckte Schuldverschreibungen finanziert werden“ bezeichnet Institute nach Artikel 45 Absatz 3 der Richtlinie 2014/59/EU. 
. Artikel 45 Absatz 3 der Richtlinie 2014/59/EU: „Unbeschadet des Absatzes 1 können die Abwicklungsbehörden Hypothekenkreditinstitute, die durch gedeckte Schuldverschreibungen finanziert werden und die nach nationalem Recht keine Einlagen entgegen nehmen dürfen, von der Verpflichtung ausnehmen, jederzeit die Mindestanforderung an Eigenmitteln und berücksichtigungsfähigen Verbindlichkeiten zu erfüllen, und zwar insofern als
a) diese Institute durch nationale Insolvenzverfahren oder andere Arten von Verfahren, die im Einklang mit den Artikeln 38, 40 oder 42 durchgeführt und speziell für diese Institute vorgesehen sind, liquidiert werden und
b) mit den genannten nationalen Insolvenzverfahren oder anderen Arten von Verfahren sichergestellt wird, dass die Gläubiger dieser Institute, soweit relevant einschließlich der Inhaber gedeckter Schuldverschreibungen, Verluste in einer Weise tragen, die den Abwicklungszielen entspricht.“</t>
  </si>
  <si>
    <t>. „hüpoteegikrediidiasutus, mida rahastatakse pandikirjadega“ on asutus kriisilahenduse direktiivi artikli 45 lõike 3 tähenduses. 
. Kriisilahenduse direktiivi artikli 45 lõige 3: „Olenemata lõikest 1, vabastab kriisilahendusasutus omavahendite ja kõlblike kohustuste miinimumnõude kohustuse alalise täitmise kohustusest hüpoteegikrediidiasutused, mida rahastatakse [...] pandikirjadega ja mis siseriikliku õiguse kohaselt ei või võtta vastu hoiuseid, kui:
(a) kõnealuste krediidiasutuste ja investeerimisühingute lõpetamine ja likvideerimine toimub siseriiklikus maksejõuetusmenetluses või mõnes muus, niisuguste krediidiasutuste ja investeerimisühingute jaoks ette nähtud ning käesoleva direktiivi artiklite 38, 40 või 42 kohaselt rakendatavas menetluses, ning
b) niisugune siseriiklik maksejõuetusmenetlus või muud liiki menetlus tagab, et kõnealuste krediidiasutuste ja investeerimisühingute võlausaldajad, sealhulgas pandikirjade omajad, kui see on asjakohane, katavad kahjumi viisil, mis vastab kriisilahenduse eesmärkidele.“</t>
  </si>
  <si>
    <t>. Ως «ιδρύματα ενυπόθηκης πίστης που χρηματοδοτούνται από καλυμμένα ομόλογα» νοούνται τα ιδρύματα που αναφέρονται στο άρθρο 45 παράγραφος 3 της οδηγίας 2014/59 (BRRD). 
. Άρθρο 45 παράγραφος 3 της BRRD: «Παρά την παράγραφο 1, οι αρχές εξυγίανσης εξαιρούν τα ιδρύματα ενυπόθηκης πίστης που χρηματοδοτούνται από καλυμμένα ομόλογα τα οποία, σύμφωνα με το εθνικό δίκαιο, δεν επιτρέπεται να δέχονται καταθέσεις, από την υποχρέωση της συμμόρφωσης, ανά πάσα στιγμή, προς την ελάχιστη απαίτηση ιδίων κεφαλαίων και επιλέξιμων υποχρεώσεων, δεδομένου ότι:
α) τα ιδρύματα αυτά εξυγιαίνονται μέσω εθνικών διαδικασιών αφερεγγυότητας, ή μέσω άλλων διαδικασιών που εφαρμόζονται σύμφωνα με τα άρθρα 38, 40 ή 42 της παρούσας οδηγίας, προβλεπόμενων ειδικά για τα εν λόγω ιδρύματα· και
β) αυτές οι εθνικές διαδικασίες αφερεγγυότητας, ή άλλες διαδικασίες, εξασφαλίζουν ότι οι πιστωτές των εν λόγω ιδρυμάτων, συμπεριλαμβανομένων κατά περίπτωση όσων κατέχουν καλυμμένα ομόλογα, υφίστανται ζημίες κατά τρόπο που ανταποκρίνεται στους στόχους της εξυγίανσης.»</t>
  </si>
  <si>
    <t>. 'mortgage credit institution financed by covered bonds' means institutions referred to in Article 45(3) of the BRRD. 
. Article 45(3) of the BRRD: 'Notwithstanding paragraph 1, resolution authorities shall exempt mortgage credit institutions financed by covered bonds which, according to national law are not allowed to receive deposits from the obligation to meet, at all times, a minimum requirement for own funds and eligible liabilities, as:
(a) those institutions will be wound-up through national insolvency procedures, or other types of procedure implemented in accordance with Article 38, 40 or 42 of this Directive, provided for those institutions; and
(b) such national insolvency procedures, or other types of procedure, will ensure that creditors of those institutions, including holders of covered bonds where relevant, will bear losses in a way that meets the resolution objectives.'</t>
  </si>
  <si>
    <t>. «entidad de crédito hipotecario financiada por obligaciones garantizadas» se refiere a las entidades mencionadas en el artículo 45, apartado 3, de la DRRB. 
. Artículo 45, apartado 3 de la DRRB: «Sin perjuicio de lo dispuesto en el apartado 1, las autoridades de resolución dispensarán a las entidades de crédito hipotecario financiadas por obligaciones garantizadas de acuerdo con la legislación nacional, no están autorizadas a recibir depósitos, de la obligación de cumplir, en todo momento, un requisito mínimo para los fondos propios y los pasivos admisibles, dado que:
a) la resolución de dichas entidades se efectuará a través de procedimientos nacionales de insolvencia u otro tipo de procedimientos aplicados de conformidad con los artículos 38, 40 o 42 de la presente Directiva previstos especialmente para dichas entidades, y
b) tales procedimientos nacionales de insolvencia, u otros tipos de procedimientos, garantizarán que los acreedores de dichas entidades, incluidos los titulares de obligaciones garantizadas en su caso, asuman las pérdidas de forma que se cumplan los objetivos de resolución».</t>
  </si>
  <si>
    <t>. ’katetuilla joukkovelkakirjalainoilla rahoitetuilla kiinnitysluottolaitoksilla’ tarkoitetaan BRRD:n 45 artiklan 3 kohdassa tarkoitettuja laitoksia. 
. BRRD:n 45 artiklan 3 kohta: ”Sen estämättä, mitä 1 kohdassa säädetään, kriisinratkaisuviranomaiset voivat kokonaan vapauttaa katetuilla joukkovelkakirjalainoilla rahoitetut kiinnitysluottolaitokset, jotka kansallisen lainsäädännön mukaisesti eivät saa ottaa vastaan talletuksia, omia varoja ja hyväksyttäviä velkoja koskevasta vähimmäisvaatimuksesta, jos
a) nämä laitokset puretaan niitä silmällä pitäen säädettyjä kansallisia maksukyvyttömyysmenettelyjä tai muuntyyppisiä tämän direktiivin 38, 40 tai 42 artiklan mukaisesti täytäntöön pantavia menettelyjä noudattaen ja
b) tällaisin kansallisin maksukyvyttömyysmenettelyin tai muuntyyppisin menettelyin pyritään varmistamaan, että näiden laitosten velkojat, mukaan lukien tapauksen mukaan katettujen joukkovelkakirjojen haltijat, kantavat tappioita siten, että kriisinratkaisutavoitteet täytetään.”</t>
  </si>
  <si>
    <t>. «établissement de crédit hypothécaire financé par l’émission d’obligations garanties»: les établissements visés à l’article 45, paragraphe 3, de la BRRD. 
. Article 45, paragraphe 3, de la BRRD: «Nonobstant le paragraphe 1, les autorités de résolution peuvent dispenser les établissements de crédit hypothécaire financés par l’émission d’obligations garanties, qui, aux termes du droit national, ne peuvent pas recevoir des dépôts, de l’obligation de respecter, à tout moment, une exigence minimale de fonds propres et de passifs éligibles, vu que:
a) ces établissements seront liquidés par le biais de procédures nationales en matière d’insolvabilité ou d’autres types de procédures mises en œuvre conformément aux articles 38, 40 ou 42 de la présente directive, prévus pour ces établissements; et
b) lesdites procédures nationales en matière d’insolvabilité, ou d’autres types de procédures, veillent à ce que les créanciers de ces établissements, y compris les détenteurs d’obligations garanties le cas échéant, supporteront les pertes dans le respect des objectifs de la résolution.»</t>
  </si>
  <si>
    <t>. “Istituti di credito ipotecario che si finanziano con obbligazioni garantite”, gli istituti di cui all’articolo 45, paragrafo 3, della BRRD. . Articolo 45, paragrafo 3, della BRRD: “In deroga al paragrafo 1, le autorità di risoluzione esentano gli istituti di credito ipotecario che si finanziano con obbligazioni garantite che, in base al diritto nazionale, non possono raccogliere depositi dall’obbligo di soddisfare, in qualsiasi momento, il requisito minimo di fondi propri e passività ammissibili in quanto:a) tali istituti saranno liquidati attraverso procedure fallimentari nazionali o altri tipi di procedura attuati conformemente agli articoli 38, 40 o 42 della presente direttiva e previste per tali istituti; e
b) tali procedure fallimentari nazionali, o altri tipi di procedura, garantiranno che i creditori di tali istituti, compresi all’occorrenza i titolari di obbligazioni garantite, subiranno perdite secondo modalità conformi agli obiettivi della risoluzione”.</t>
  </si>
  <si>
    <t>. Padengtomis obligacijomis finansuojama hipotekos kredito įstaiga – tai BGPD 45 straipsnio 3 dalyje nurodytos įstaigos. 
. BGPD 45 straipsnio 3 dalis: „Nepaisant 1 dalies, pertvarkymo institucijos atleidžia padengtomis obligacijomis finansuojamas hipotekos kredito įstaigas, kurios pagal nacionalinę teisę negali priimti indėlių, nuo pareigos visuomet tenkinti minimalų nuosavų lėšų ir tinkamų įsipareigojimų reikalavimą, nes:
a) tos įstaigos bus likviduojamos taikant nacionalines bankroto procedūras arba kitas toms įstaigoms numatytas procedūras, taikomas pagal šios direktyvos 38, 40 arba 42 straipsnį, ir 
b) taikant tokias nacionalines bankroto procedūras ar kitas procedūras bus užtikrinta, kad tų įstaigų kreditoriai, įskaitant padengtų obligacijų turėtojus, prireikus, padengs nuostolius taip, kad būtų pasiekti pertvarkymo tikslai.“</t>
  </si>
  <si>
    <t>. 'hipotekāro kredītu iestāde, kas tiek finansēta no segtām obligācijām' ir Banku atveseļošanas un noregulējuma direktīvas 45. panta 3. punktā minētā iestāde. 
. Banku atveseļošanas un noregulējuma direktīvas 45. panta 3. punkts: 'Neatkarīgi no 1. punkta noregulējuma iestādes atbrīvo tādas hipotekāro kredītu iestādes, kas tiek finansētas ar segtām obligācijām un kurām saskaņā ar valsts tiesību aktiem nav atļauts pieņemt noguldījumus, no pienākuma vienmēr ievērot minimuma prasību pašu kapitālam un atbilstīgajām saistībām hipotekārā kredīta iestādēm, ja:
a) minētās iestādes tiks likvidētas ar valsts maksātnespējas procedūrām vai cita veida procedūrām, kas īstenotas saskaņā ar šīs direktīvas 38., 40. vai 42. pantu un kas ir īpaši paredzētas minētajām iestādēm; un
b) šādas valsts maksātnespējas procedūras vai cita veida procedūras nodrošinās, ka minēto iestāžu kreditori, tostarp attiecīgajā gadījumā segto obligāciju turētāji, sedz zaudējumus tādā veidā, kas atbilst noregulējuma mērķiem.'</t>
  </si>
  <si>
    <t>. ‘Instelling voor hypothecair krediet die door gedekte obligaties wordt gefinancierd’: instellingen waarnaar wordt verwezen in artikel 45, lid 3, van Richtlijn 2014/59/EU. 
. Artikel 45, lid 3, van Richtlijn 2014/59/EU: ‘Niettegenstaande lid 1 verlenen de afwikkelingsautoriteiten aan instellingen voor hypothecair krediet die door gedekte obligaties worden gefinancierd die volgens nationaal recht geen deposito’s mogen ontvangen, vrijstelling van de verplichting om te allen tijde te voldoen aan het minimumvereiste voor eigen vermogen en in aanmerking komende passiva, omdat:
a) deze instellingen via nationale insolventieprocedures of andere, voor hen vastgestelde soorten procedures in overeenstemming met artikel 38, 40 of 42 van deze richtlijn worden geliquideerd; en
b) dergelijke nationale insolventieprocedures of andere soorten procedures ervoor zorgen dat de schuldeisers van deze instellingen, met inbegrip van, in voorkomend geval, de houders van gedekte obligaties, verliezen lijden op een wijze die bijdraagt aan de verwezenlijking van de afwikkelingsdoelstellingen.'</t>
  </si>
  <si>
    <t>. „Hipotekarna kreditna institucija, ki se financira s kritimi obveznicami“ pomeni institucijo iz člena 45(3) direktive DSRB. 
. Člen 45(3) direktive DSRB: „Ne glede na odstavek 1 organi za reševanje oprostijo hipotekarne kreditne institucije – ki se financirajo s kritimi obveznicami in ki v skladu z nacionalnim pravom ne smejo sprejemati vlog – obveznosti, da morajo ves čas izpolnjevati minimalno zahtevo glede kapitala in kvalificiranih obveznosti, saj:
(a) te institucije prenehajo po nacionalnih insolvenčnih postopkih ali drugih postopkih, ki se izvajajo v skladu s členom 38, 40 ali 42 te direktive in so zasnovani za te institucije, in
(b) takšni nacionalni insolvenčni postopki ali drugi postopki zagotovijo, da upniki teh institucij, vključno z imetniki kritih obveznic, kjer je ustrezno, prevzamejo izgube na način, ki ustreza ciljem reševanja.“</t>
  </si>
  <si>
    <t>. „hypotekárna úverová inštitúcia financovaná z krytých dlhopisov“ sú inštitúcie uvedené v článku 45 ods. 3 BRRD. 
. Článok 45 ods. 3 BRRD: „Bez ohľadu na odsek 1, orgány pre riešenie krízových situácií oslobodia hypotekárne úverové inštitúcie financované z krytých dlhopisov, ktoré podľa vnútroštátneho práva nesmú prijímať vklady, od povinnosti plniť za všetkých okolností minimálnu požiadavku na vlastné zdroje a oprávnené záväzky, ak:
a) krízové situácie týchto inštitúcií budú likvidované prostredníctvom vnútroštátnych konkurzných konaní alebo iných druhov postupu uplatňovaných v súlade s článkom 38, 40 alebo 42 tejto smernice, ktoré sú ustanovené pre tieto inštitúcie, a
b) takýmto vnútroštátnym konkurzným konaním alebo inými druhmi postupu sa zabezpečí, aby veritelia týchto inštitúcií, v relevantných prípadoch vrátane držiteľov krytých dlhopisov, znášali straty spôsobom, ktorý spĺňa ciele riešenia krízových situácií.“</t>
  </si>
  <si>
    <t>Definition_1D1_Tab1</t>
  </si>
  <si>
    <t>E57</t>
  </si>
  <si>
    <t>Definition_1D2_Tab1</t>
  </si>
  <si>
    <t>E58</t>
  </si>
  <si>
    <t>Definition_1E1_Tab1</t>
  </si>
  <si>
    <t>E64</t>
  </si>
  <si>
    <t>Siehe Nr. 4 des Abschnitt B „ Allgemeine Anweisungen für das Ausfüllen des Meldeformulars“ im Reiter „Lies mich“.</t>
  </si>
  <si>
    <t>Vt vahelehe „Teave“ jao B „Üldjuhis vormi täitmiseks“ 4. punkt)</t>
  </si>
  <si>
    <t>Βλέπε γενική οδηγία αριθ. 4 στο τμήμα Β «Γενικές οδηγίες για τη συμπλήρωση του εντύπου αναφοράς» στην καρτέλα Σημαντικές πληροφορίες</t>
  </si>
  <si>
    <t>Véase n. 4 de la sección B « Instrucciones generales para cumplimentar el formulario» de la pestaña Léame</t>
  </si>
  <si>
    <t>Katso Lueminut-välilehden kohdan B ”Raportointilomakkeen yleiset täyttöohjeet” kohta 4</t>
  </si>
  <si>
    <t>Voir nº 4 de la section B «Instructions générales pour remplir le formulaire de déclaration» dans l’onglet Lisez-moi</t>
  </si>
  <si>
    <t>Si veda il punto 4 della Sezione B “Istruzioni generali per la compilazione del modulo di segnalazione” nella scheda “Leggimi”</t>
  </si>
  <si>
    <t>Žr. kortelės „Įvadas“ B skirsnio „Bendros ataskaitos formos pildymo instrukcijos“ 4-ą punktą.</t>
  </si>
  <si>
    <t>Skatīt Nr. 4 cilnes ‘Izlasi’ B iedaļā “Vispārīgie ziņošanas veidlapas aizpildīšanas norādījumi”</t>
  </si>
  <si>
    <t>Zie nr. 4 van deel B "Algemene instructies voor het invullen van het rapportageformulier" van de Lees mij-tab</t>
  </si>
  <si>
    <t>Glej točko 4 razdelka B „Splošnih navodil za izpolnjevanje obrazca za poročanje“ v zavihku Preberi</t>
  </si>
  <si>
    <t>Pozri č. 4 časti B „Všeobecné pokyny na vyplnenie formulára hlásenia“ v karte Prečítaj ma</t>
  </si>
  <si>
    <t>Definition_2A1_Tab2</t>
  </si>
  <si>
    <t>E77</t>
  </si>
  <si>
    <t>Definition_2A2_Tab2</t>
  </si>
  <si>
    <t>E78</t>
  </si>
  <si>
    <t>Definition_2A3_Tab2</t>
  </si>
  <si>
    <t>E79</t>
  </si>
  <si>
    <t>Definition_2B2_Tab2</t>
  </si>
  <si>
    <t>E85</t>
  </si>
  <si>
    <t>Definition_2B3_Tab2</t>
  </si>
  <si>
    <t>E86</t>
  </si>
  <si>
    <t>Definition_2C1_Tab2</t>
  </si>
  <si>
    <t>E92</t>
  </si>
  <si>
    <t>Definition_2C2_Tab2</t>
  </si>
  <si>
    <t>E93</t>
  </si>
  <si>
    <t>. „Derivate“: siehe 2C1</t>
  </si>
  <si>
    <t>. «παράγωγα»: βλέπε 2C1</t>
  </si>
  <si>
    <t>. «dérivés»: voir 2C1</t>
  </si>
  <si>
    <t>. “Derivati”: cfr. 2C1.</t>
  </si>
  <si>
    <t>. ‘atvasinātie instrumenti’: skatīt 2C1</t>
  </si>
  <si>
    <t>. 'derivaten’: zie veld 2C1</t>
  </si>
  <si>
    <t>. „Izvedeni finančni instrumenti“: glej 2C1</t>
  </si>
  <si>
    <t>Definition_2C3_Tab2</t>
  </si>
  <si>
    <t>E94</t>
  </si>
  <si>
    <t>Definition_2C4_Tab2</t>
  </si>
  <si>
    <t>E95</t>
  </si>
  <si>
    <t>Definition_2C5_Tab2</t>
  </si>
  <si>
    <t>E96</t>
  </si>
  <si>
    <t>Definition_2C6_Tab2</t>
  </si>
  <si>
    <t>E97</t>
  </si>
  <si>
    <t>Definition_2C1_Tab3</t>
  </si>
  <si>
    <t>E114</t>
  </si>
  <si>
    <t xml:space="preserve">. „Verbindlichkeiten“: siehe 2C1. </t>
  </si>
  <si>
    <t xml:space="preserve">. „Kohustused“ vt 2C1 </t>
  </si>
  <si>
    <t xml:space="preserve">. «Στοιχεία παθητικού»: βλέπε 2C1 </t>
  </si>
  <si>
    <t xml:space="preserve">. 'Liabilities' see 2C1 </t>
  </si>
  <si>
    <t xml:space="preserve">. «pasivos»: véase 2C1 </t>
  </si>
  <si>
    <t xml:space="preserve">. ’Johdannaiset’, ks. kenttä 2C1 </t>
  </si>
  <si>
    <t xml:space="preserve">. «Passifs» voir 2C1 </t>
  </si>
  <si>
    <t xml:space="preserve">. “Passività” cfr. 2C1 </t>
  </si>
  <si>
    <t xml:space="preserve">. „Įsipareigojimai“, žr. 2C1. </t>
  </si>
  <si>
    <t xml:space="preserve">. ‘Saistības’ skatīt 2C1 </t>
  </si>
  <si>
    <t xml:space="preserve">. 'Passiva' zie 2C1 </t>
  </si>
  <si>
    <t xml:space="preserve">. Za „Obveznosti“ glej 2C1 </t>
  </si>
  <si>
    <t xml:space="preserve">. „Záväzky“ pozri 2C1 </t>
  </si>
  <si>
    <t>Definition_3A1_Tab3</t>
  </si>
  <si>
    <t>E115</t>
  </si>
  <si>
    <t>Definition_3A2_Tab3</t>
  </si>
  <si>
    <t>E116</t>
  </si>
  <si>
    <t>Definition_3A3_Tab3</t>
  </si>
  <si>
    <t>E117</t>
  </si>
  <si>
    <t>Definition_3A4_Tab3</t>
  </si>
  <si>
    <t>E118</t>
  </si>
  <si>
    <t>Definition_3A5_Tab3</t>
  </si>
  <si>
    <t>E119</t>
  </si>
  <si>
    <t>Definition_3A6_Tab3</t>
  </si>
  <si>
    <t>E120</t>
  </si>
  <si>
    <t>Definition_3A7_Tab3</t>
  </si>
  <si>
    <t>E121</t>
  </si>
  <si>
    <t>Definition_3A8_Tab3</t>
  </si>
  <si>
    <t>E122</t>
  </si>
  <si>
    <t>E128</t>
  </si>
  <si>
    <t>Definition_3B1_Tab3</t>
  </si>
  <si>
    <t>E129</t>
  </si>
  <si>
    <t>. «pasivos computables conexos a las actividades de un DCV»: pasivos conexos a las actividades de un depositario central de valores, incluidos los pasivos frente a participantes o proveedores de servicios del depositario central de valores con un vencimiento inferior a siete días y que se deriven de actividades en relación con las cuales haya obtenido una autorización para prestar servicios auxiliares de tipo bancario de conformidad con el título IV del Reglamento (UE) n.º 909/2014, pero con exclusión de otros pasivos derivados de tales actividades de tipo bancario.
. «derivados» y «método de cálculo de la ratio de apalancamiento»: véase 2C1</t>
  </si>
  <si>
    <t>. ‘In aanmerking komende passiva die verband houden met de activiteiten van een CSD’: passiva die verband houden met de activiteiten van een centrale effectenbewaarinstelling, met inbegrip van schulden aan deelnemers of dienstverleners van de centrale effectenbewaarinstelling met een looptijd van minder dan zeven dagen, voortvloeiend uit activiteiten waarvoor de instelling een vergunning heeft gekregen om bancaire nevendiensten te verlenen overeenkomstig titel IV van Verordening (EU) nr. 909/2014, maar met uitzondering van overige schulden die voortvloeien uit dergelijke bancaire activiteiten.
. ‘derivaten’ en ‘hefboomratiomethode’: zie 2C1</t>
  </si>
  <si>
    <t>Definition_3B2_Tab3</t>
  </si>
  <si>
    <t>E130</t>
  </si>
  <si>
    <t>Definition_3B3_Tab3</t>
  </si>
  <si>
    <t>E131</t>
  </si>
  <si>
    <t>Definition_3B4_Tab3</t>
  </si>
  <si>
    <t>E132</t>
  </si>
  <si>
    <t>Definition_3B5_Tab3</t>
  </si>
  <si>
    <t>E133</t>
  </si>
  <si>
    <t>Definition_3B6_Tab3</t>
  </si>
  <si>
    <t>E134</t>
  </si>
  <si>
    <t>Definition_3B7_Tab3</t>
  </si>
  <si>
    <t>E135</t>
  </si>
  <si>
    <t>Definition_3B8_Tab3</t>
  </si>
  <si>
    <t>E136</t>
  </si>
  <si>
    <t>E142</t>
  </si>
  <si>
    <t xml:space="preserve">. ’Velat’, ks. kenttä 2C1 </t>
  </si>
  <si>
    <t>Definition_3C1_Tab3</t>
  </si>
  <si>
    <t>E143</t>
  </si>
  <si>
    <t>. „Relevante Verbindlichkeiten aus der Verwaltung von Kundenvermögen oder Kundengeldern“ bezeichnet die Verbindlichkeiten aus der Verwaltung von Kundenvermögen oder Kundengeldern, einschließlich Kundenvermögen oder Kundengelder, die im Namen von OGAW gemäß Artikel 1 Absatz 2 der Richtlinie 2009/65/EG des Europäischen Parlaments und des Rates oder von AIF gemäß Artikel 4 Absatz 1 Buchstabe a der Richtlinie 2011/61/EU des Europäischen Parlaments und des Rates gehalten werden, vorausgesetzt solch ein Kunde ist nach dem anwendbaren Insolvenzrecht geschützt.
. „Derivate“ und „Verschuldungsquote“: siehe 2C1.</t>
  </si>
  <si>
    <t>. „Kliendi varade või kliendi raha hoidmisest tulenevad kvalifitseeruvad kohustused“ tähendavad kohustusi, mis tulenevad kliendi varade või kliendi raha hoidmisest, sh kliendi vara või kliendi raha, mida hoitakse vabalt võõrandatavatesse väärtpaberitesse ühiseks investeerimiseks loodud ettevõtja nimel, nagu on määratud Euroopa Parlamendi ja nõukogu direktiivi 2009/65/EÜ artikli 1 lõikes 2, või mida hoitakse alternatiivse investeerimisfondi (AIF) nimel, nagu on määratud Euroopa Parlamendi ja nõukogu direktiivi 2011/61/EL artikli 4 lõikes 1, tingimusel et selline klient on kaitstud kohalduva maksejõuetusõigusega.
.  „tuletisinstrumendid“ ja „finantsvõimenduse määra metoodika“: vt 2C1</t>
  </si>
  <si>
    <t>. Ως «επιλέξιμα στοιχεία παθητικού που προκύπτουν από την κατοχή περιουσιακών στοιχείων πελατών ή ρευστών των πελατών» νοούνται οι υποχρεώσεις που προκύπτουν λόγω της κατοχής περιουσιακών στοιχείων πελατών ή ρευστών των πελατών, συμπεριλαμβανομένων περιουσιακών στοιχείων πελατών ή ρευστών των πελατών που κατέχονται για λογαριασμό ΟΣΕΚΑ, όπως ορίζεται στο άρθρο 1 παράγραφος 2 της οδηγίας 2009/65/ΕΚ του Ευρωπαϊκού Κοινοβουλίου και του Συμβουλίου, ή ΟΕΕ, όπως ορίζεται στο άρθρο 4 παράγραφος 1 στοιχείο α) της οδηγίας 2011/61/ΕΕ του Ευρωπαϊκού Κοινοβουλίου και του Συμβουλίου, υπό την προϋπόθεση ότι οι εν λόγω πελάτες προστατεύονται δυνάμει της ισχύουσας νομοθεσίας περί αφερεγγυότητας.
. «παράγωγα» και «μέθοδος του δείκτη μόχλευσης»: βλέπε 2C1</t>
  </si>
  <si>
    <t>. 'qualifying liabilities that arise by virtue of holding client assets or client money' means the liabilities that arise by virtue of holding client assets or client money including client assets or client money held on behalf of UCITS as defined in Article 1(2) of Directive 2009/65/EC of the European Parliament and of the Council or of AIFs as defined in point (a) of Article 4(1) of Directive 2011/61/EU of the European Parliament and of the Council, provided that such a client is protected under the applicable insolvency law.
. ‘derivatives’ &amp; 'leverage ratio methodology': see 2C1</t>
  </si>
  <si>
    <t>. «pasivos computables que se derivan de la tenencia de activos o dinero de clientes»: pasivos que se derivan de la tenencia de activos o dinero de clientes, incluidos los activos o el dinero de clientes mantenido por cuenta de OICVM, tal como se definen en el artículo 1, punto 2, de la Directiva 2009/65/CE del Parlamento Europeo y del Consejo, o de FIA, tal como se definen en el artículo 4, apartado 1 de la Directiva 2011/61/UE del Parlamento Europeo y del Consejo, a condición de que dichos clientes estén protegidos con arreglo a la normativa de insolvencia aplicable.
. «derivados» y «método de cálculo de la ratio de apalancamiento»: véase 2C1</t>
  </si>
  <si>
    <t>. ’asiakkaiden varojen tai omaisuuden hallussapidon johdosta syntyvillä hyväksyttävillä veloilla’ tarkoitetaan asiakkaiden varojen tai omaisuuden hallussapidosta aiheutuvia velkoja, mukaan luettuina Euroopan parlamentin ja neuvoston direktiivin 2009/65/EY 1 artiklan 2 kohdassa määriteltyjen yhteissijoitusyritysten tai Euroopan parlamentin ja neuvoston direktiivin 2011/61/EU 4 artiklan 1 kohdan a alakohdassa määriteltyjen vaihtoehtoisten sijoitusrahastojen puolesta hallussa pidettävät asiakkaiden varat ja omaisuus, edellyttäen, että asiakas on suojattu sovellettavan maksukyvyttömyyslainsäädännön nojalla.
. ’johdannaiset’ ja ’vähimmäisomavaraisuusastetta koskeva menetelmä’: ks. kenttä 2C1</t>
  </si>
  <si>
    <t>. «passifs éligibles découlant du fait que l’établissement détient des actifs de clients ou des fonds de clients»: les passifs découlant du fait que l’établissement détient des actifs de clients ou des fonds de clients, y compris des actifs de clients ou des fonds de clients détenus pour le compte d’OPCVM, au sens de l’article 1er, paragraphe 2, de la directive 2009/65/CE du Parlement européen et du Conseil, ou de fonds d’investissement alternatifs au sens de l’article 4, paragraphe 1, point a), de la directive 2011/61/UE du Parlement européen et du Conseil, à condition que ce client soit protégé par la réglementation applicable en matière d’insolvabilité.
. «dérivés» et «méthodologie de ratio de levier»: voir 2C1</t>
  </si>
  <si>
    <t>. “passività ammissibili scaturite dalla detenzione delle attività o liquidità della clientela”, le passività scaturite dalla detenzione delle attività o liquidità della clientela, anche detenute per conto di organismi d’investimento collettivo in valori mobiliari (OICVM) definiti all’articolo 1, paragrafo 2, della direttiva 2009/65/CE del Parlamento europeo e del Consiglio o di fondi d’investimento alternativi (FIA) definiti all’articolo 4, paragrafo 1, lettera a), della direttiva 2011/61/UE del Parlamento europeo e del Consiglio, a condizione che il cliente sia protetto dal diritto fallimentare vigente.. “Derivati” e “metodologia di calcolo del coefficiente di leva finanziaria”: cfr. 2C1</t>
  </si>
  <si>
    <t>. Reikalavimus atitinkantys įsipareigojimai, atsirandantys dėl turimo klientų turto arba klientų lėšų – tai įsipareigojimai, atsirandantys dėl turimo klientų turto arba klientų lėšų, įskaitant klientų turtą arba klientų lėšas, turimus kolektyvinio investavimo į perleidžiamus vertybinius popierius subjektų (KIPVPS), kaip apibrėžta Europos Parlamento ir Tarybos direktyvos 2009/65/EB 1 straipsnio 2 dalyje, arba alternatyvaus investavimo fondų (AIF), kaip apibrėžta Europos Parlamento ir Tarybos direktyvos 2011/61/ES 4 straipsnio 1 dalies a punkte, vardu, su sąlyga, kad toks klientas yra apsaugotas pagal taikomą bankroto teisę.
. „Išvestinės finansinės priemonės“ ir „sverto koeficiento metodika“, žr. 2C1.</t>
  </si>
  <si>
    <t>. 'kvalificētās saistības, kas izriet no tā, ka iestādes turējumā ir klientu aktīvi vai nauda' ir saistības, kuras izriet no tā, ka iestādes turējumā ir klientu aktīvi vai nauda, ietverot klientu aktīvus vai naudu, kas tiek turēta pārvedamu vērtspapīru kolektīvo ieguldījumu uzņēmumu (PVKIU) vārdā, kā noteikts Eiropas Parlamenta un Padomes Direktīvas 2009/65/EK 1. panta 2. punktā, vai alternatīvo ieguldījumu fondu (AIF) vārdā, kā noteikts Eiropas Parlamenta un Padomes Direktīvas 2011/61/ES 4. panta 1. punkta a) apakšpunktā, ar nosacījumu, ka šāds klients ir aizsargāts saskaņā ar piemērojamiem maksātnespējas tiesību aktiem.
. ‘atvasinātie instrumenti’ un ‘sviras rādītāja metode’: skatīt 2C1</t>
  </si>
  <si>
    <t>. ‘In aanmerking komende passiva die voortvloeien uit het houden van tegoeden of geld van cliënten’: de passiva die voortvloeien uit het houden van tegoeden of geld van cliënten, met inbegrip van tegoeden of geld van cliënten die worden aangehouden ten behoeve van icbe’s als gedefinieerd in artikel 1, lid 2, van Richtlijn 2009/65/EG van het Europees Parlement en de Raad, of van abi’s als gedefinieerd in artikel 4, lid 1, onder a), van Richtlijn 2011/61/EU van het Europees Parlement en de Raad, mits de cliënt in kwestie wordt beschermd door het toepasselijke insolventierecht.
. ‘derivaten’ en ‘hefboomratiomethode’: zie 2C1</t>
  </si>
  <si>
    <t>. „Kvalificirane obveznosti, nastale na podlagi hrambe sredstev ali denarja strank“, pomenijo obveznosti, ki izhajajo iz hrambe sredstev ali denarja strank, vključno s sredstvi ali denarjem strank, ki se hrani v imenu KNPVP, kot so opredeljeni v členu 1(2) Direktive 2009/65/ES Evropskega parlamenta in Sveta, ali AIS, kot so opredeljeni v točki (a) člena 4(1) Direktive 2011/61/EU Evropskega parlamenta in Sveta, če tako stranko varuje veljavno pravo o insolventnosti.
. „Izvedeni finančni instrumenti“ in „Metodologija za količnik finančnega vzvoda“: glej 2C1.</t>
  </si>
  <si>
    <t>. „kvalifikované záväzky, ktoré vznikajú z dôvodu držby aktív alebo peňažných prostriedkov klienta“ sú záväzky, ktoré vznikajú z dôvodu držby aktív alebo peňažných prostriedkov klienta vrátane aktív alebo peňažných prostriedkov klienta v držbe v mene PKIPCP podľa vymedzenia v článku 1 ods. 2 smernice Európskeho parlamentu a Rady 2009/65/ES alebo AIF podľa vymedzenia v článku 4 ods. 1 písm. a) smernice Európskeho parlamentu a Rady 2011/61/EÚ za predpokladu, že je tento klient chránený podľa príslušného konkurzného práva.
. „deriváty“ a „metodika ukazovateľa finančnej páky“: pozri 2C1</t>
  </si>
  <si>
    <t>Definition_3C2_Tab3</t>
  </si>
  <si>
    <t>E144</t>
  </si>
  <si>
    <t>Definition_3C3_Tab3</t>
  </si>
  <si>
    <t>E145</t>
  </si>
  <si>
    <t>Definition_3C4_Tab3</t>
  </si>
  <si>
    <t>E146</t>
  </si>
  <si>
    <t>Definition_3C5_Tab3</t>
  </si>
  <si>
    <t>E147</t>
  </si>
  <si>
    <t>Definition_3C6_Tab3</t>
  </si>
  <si>
    <t>E148</t>
  </si>
  <si>
    <t>Definition_3C7_Tab3</t>
  </si>
  <si>
    <t>E149</t>
  </si>
  <si>
    <t>Definition_3C8_Tab3</t>
  </si>
  <si>
    <t>E150</t>
  </si>
  <si>
    <t>E156</t>
  </si>
  <si>
    <t>Definition_3D1_Tab3</t>
  </si>
  <si>
    <t>E157</t>
  </si>
  <si>
    <t>. „Relevante Verbindlichkeiten aus Förderdarlehen“ bezeichnen Verbindlichkeiten des vermittelnden Instituts gegenüber der ursprünglichen oder einer anderen Förderbank oder einem anderen vermittelnden Institut sowie die Verbindlichkeiten der ursprünglichen Förderbank gegenüber ihren Finanzgebern, soweit dem Betrag dieser Verbindlichkeiten entsprechende Förderdarlehen des betreffenden Instituts gegenüberstehen.
. Die Verbindlichkeiten eines vermittelnden Instituts (gemäß Definition in Feld 1C9), das von der Förderbank Mittel für Förderdarlehen erhält und diese Förderdarlehen an eine Geschäftsbank weitergibt, die schließlich das Förderdarlehen dem Endkunden gewährt, können für Abzüge infrage kommen, soweit dem Betrag dieser Verbindlichkeiten auf der Aktivseite dieses vermittelnden Instituts Förderdarlehen in entsprechender Höhe gegenüberstehen. Gleichermaßen können die Verbindlichkeiten einer Förderbank (gemäß Definition in Feld 1C10) im Zusammenhang mit Förderdarlehen für Abzüge infrage kommen, soweit dem Betrag dieser Verbindlichkeiten auf der Aktivseite dieser Förderbank Förderdarlehen in entsprechender Höhe gegenüberstehen.
. „Derivate“ und „Verschuldungsquote“: siehe 2C1.</t>
  </si>
  <si>
    <t>. „Tugilaenudest tulenevad kvalifitseeruvad kohustused“ tähendavad vahendava asutuse kohustusi laenu väljastava või muu tugipanga või muu vahendava asutuse ees ning algse tugipanga kohustusi rahastamise poolte ees, juhul kui kõnealuste kohustuste summa on vastavuses kõnealuse asutuse tugilaenudega.
. „Sellise vahendava asutuse kohustused (nagu on määratletud väljal 1C9), keda rahastab tugilaene andev tugipank ja kes edastab need tugilaenud kommertspangale, mis lõpuks annab tugilaene lõpptarbijatele, võivad kvalifitseeruda maha arvamiseks, eeldusel et selliste kohustuste summa on vastavuses nimetatud vahendava asutuse varade poolel olevate tugilaenudega. Samuti tugipanga kohustused (nagu on määratletud väljal 1C10), mis tulenevad tugilaenudest, võivad kvalifitseeruda maha arvamiseks, eeldusel et selliste kohustuste summa on vastavuses nimetatud tugipanga varade poolel olevate tugilaenudega.“
.  „tuletisinstrumendid“ ja „finantsvõimenduse määra metoodika“: vt 2C1</t>
  </si>
  <si>
    <t>. Ως «επιλέξιμα στοιχεία παθητικού που προκύπτουν από προνομιακά δάνεια» νοούνται οι υποχρεώσεις του ενδιάμεσου ιδρύματος έναντι της εκδότριας ή άλλης αναπτυξιακής τράπεζας ή άλλου ενδιάμεσου ιδρύματος και οι υποχρεώσεις της αρχικής αναπτυξιακής τράπεζας προς τα συνεισφέροντα μέρη της, στον βαθμό που το ποσό των εν λόγω υποχρεώσεων αντιστοιχίζεται με τα προνομιακά δάνεια του εν λόγω ιδρύματος.
. Τα στοιχεία παθητικού ενός ενδιάμεσου ιδρύματος (όπως ορίζεται στο πεδίο 1C9), στο οποίο χορηγείται χρηματοδότηση από την αναπτυξιακή τράπεζα για προνομιακά δάνεια και το οποίο διοχετεύει τα εν λόγω προνομιακά δάνεια σε μια εμπορική τράπεζα η οποία χορηγεί τελικά το προνομιακό δάνειο στους τελικούς πελάτες, μπορούν να πληρούν τις προϋποθέσεις για μείωση εφόσον το ποσό των εν λόγω υποχρεώσεων αντιστοιχίζεται με το ποσό των προνομιακών δανείων στην πλευρά του ενεργητικού του εν λόγω ενδιάμεσου ιδρύματος. Αντιστοίχως, τα στοιχεία παθητικού μιας αναπτυξιακής τράπεζας (όπως ορίζεται στο πεδίο 1C10), τα οποία προκύπτουν από προνομιακά δάνεια μπορούν να πληρούν τις προϋποθέσεις για μείωση, εφόσον το ποσό των εν λόγω υποχρεώσεων αντιστοιχίζεται με το ποσό των προνομιακών δανείων στην πλευρά του ενεργητικού της εν λόγω αναπτυξιακής τράπεζας.
. «παράγωγα» και «μέθοδος του δείκτη μόχλευσης»: βλέπε 2C1</t>
  </si>
  <si>
    <t>. 'Qualifying liabilities that arise from promotional loans' means the liabilities of the intermediary institution towards the originating or another promotional bank or another intermediary institution and the liabilities of the original promotional bank towards its funding parties in so far as the amount of these liabilities is matched by the promotional loans of that institution.
. 'The liabilities of an intermediary institution (as defined in the field '1C9'), which receives funding from the promotional bank for promotional loans and pass these promotional loans through to a commercial bank which finally grants the promotional loan to the ultimate customers, can qualify for deduction provided that the amount of these liabilities is matched by the amount of promotional loans on the asset side of that intermediary institution. Likewise, the liabilities of a promotional bank (as defined in the field '1C10'), that arise from promotional loans can qualify for deduction provided that the amount of these liabilities is matched by the amount of promotional loans on the asset side of that promotional bank.'
. ‘derivatives’ &amp; 'leverage ratio methodology': see 2C1</t>
  </si>
  <si>
    <t>. «Pasivos computables procedentes de préstamos promocionales» se refiere a los pasivos de la entidad intermediaria frente al banco originario, otro banco de fomento u otra entidad intermediaria y los pasivos del banco de fomento originador frente a las partes financiadoras, en la medida en que el importe de esos pasivos se corresponda con los préstamos promocionales de dicha entidad.
. «Los pasivos de una entidad intermediaria (tal y como se define en el campo «1C9»), que recibe financiación del banco promocional para préstamos promocionales y subroga dichos préstamos promocionales mediante un banco comercial que finalmente concede el préstamo promocional al cliente final, puede acogerse a la deducción siempre y cuando la cantidad de dichos pasivos se corresponda con la cantidad de los préstamos promocionales en el lado del activo de dicha entidad intermediaria. Asimismo, los pasivos de un banco promocional (tal y como se define en el campo «1C10»), que resultan de los préstamos promocionales se pueden acoger a deducción siempre que el importe de dichos pasivos se corresponda con la cantidad de los préstamos promocionales en el lado del activo de dicho banco promocional».
. «derivados» y «método de cálculo de la ratio de apalancamiento»: véase 2C1</t>
  </si>
  <si>
    <t>. ’Edistämislainojen johdosta syntyvillä hyväksyttävillä veloilla’ tarkoitetaan välittäjälaitoksen velkoja alullepanijana toimivalle tai muulle edistämispankille tai muulle välittäjälaitokselle sekä alkuperäisen edistämispankin velkoja sen rahoittajaosapuolille siltä osin kuin näiden velkojen määrä vastaa kyseisen laitoksen edistämislainoja.
. ”(Kentässä ”1C9” määritellyn) sellaisen välittäjälaitoksen velat, joka saa edistämispankilta rahoitusta edistämislainoja varten ja välittää nämä edistämislainat liikepankin kautta, joka viime kädessä myöntää edistämislainan loppuasiakkaalle, voivat täyttää vähentämistä koskevat vaatimukset edellyttäen, että näiden velkojen määrä vastaa edistämislainojen määrää kyseisen välittäjälaitoksen taseen vastaavaa-puolella. (Kentässä ”1C10” määritellyn) edistämispankin velat, jotka johtuvat edistämislainoista, voivat vastaavasti täyttää vähentämistä koskevat vaatimukset edellyttäen, että näiden velkojen määrä vastaa edistämislainojen määrää kyseisen edistämispankin taseen vastaavaa-puolella.”
. ’johdannaiset’ ja ’vähimmäisomavaraisuusastetta koskeva menetelmä’: ks. kenttä 2C1</t>
  </si>
  <si>
    <t>. «passifs éligibles résultant de prêts de développement»: les passifs de l’établissement intermédiaire envers la banque de développement d’origine ou une autre banque de développement ou un autre établissement intermédiaire et les passifs de la banque de développement d’origine envers les tiers la finançant dans la mesure où le montant des prêts de développement gérés par cet établissement couvre le montant de ces passifs.
. «Les passifs d’un établissement intermédiaire (tels que définis au champ «1C9»), qui obtient un financement de la banque de développement pour des prêts de développement et transfère ces prêts de développement à une banque commerciale qui octroie finalement les prêts de développement aux clients finaux, peuvent être éligibles à une déduction, à condition que le montant des prêts de développement dans l’actif de cet établissement intermédiaire couvre le montant de ces passifs. De même, les passifs d’une banque de développement (tels que définis au champ «1C10») résultant des prêts de développement peuvent être éligibles à une déduction, à condition que le montant des prêts de développement dans l’actif de cette banque de développement couvre le montant de ces passifs.»
. «dérivés» et «méthodologie de ratio de levier»: voir 2C1</t>
  </si>
  <si>
    <t>. Per "passività ammissibili" derivanti da prestiti agevolati, si intendono le passività dell'ente  verso l’istituto di credito agevolato d’origine o un altro istituto di credito agevolato ovvero verso un altro ente intermediario, e le passività dell’istituto di credito agevolato d’origine verso i suoi finanziatori, nella misura in cui l’importo di tali passività trova corrispondenza nei prestiti agevolati concessi dall’ente.. Le passività di un ente intermediario (secondo la definizione riportata nel campo “1C9”), che riceve finanziamenti da un istituto di credito agevolato per prestiti agevolati e passa tali prestiti agevolati attraverso una banca commerciale, che in ultimo concede il prestito agevolato ai clienti finali, possono essere ammissibili alla deduzione, a condizione che l’importo di tali passività corrisponda all’importo dei prestiti agevolati relativamente all’attivo dell’ente intermediario in questione. Analogamente, le passività di un istituto di credito agevolato (secondo la definizione riportata nel campo “1C10”) che derivano da prestiti agevolati possono essere ammissibili alla deduzione, a condizione che l’importo di tali passività corrisponda all’importo dei prestiti agevolati relativamente all’attivo dell’istituto di credito agevolato in questione.. “Derivati” e “metodologia di calcolo del coefficiente di leva finanziaria”: cfr. 2C1</t>
  </si>
  <si>
    <t>. Reikalavimus atitinkantys įsipareigojimai, atsirandantys dėl skatinamųjų paskolų – tai įstaigos tarpininkės įsipareigojimai bankui iniciatoriui arba kitam skatinamąjį finansavimą teikiančiam bankui ar kitai įstaigai tarpininkei ir pirminio skatinamąjį finansavimą teikiančio banko įsipareigojimai jo finansavimo šalims, jeigu šių įsipareigojimų suma atitinka tos įstaigos skatinamąsias paskolas.
. „Įstaigos tarpininkės (kaip apibrėžta 1C9 laukelyje), gaunančios skatinamąjį finansavimą teikiančio banko finansavimą skatinamosioms paskoloms teikti ir perduodančios šias skatinamąsias paskolas komerciniam bankui, kuris galiausiai suteikia skatinamąsias paskolas galutiniams klientams, įsipareigojimus galima atskaityti, jeigu šių įsipareigojimų suma atitinka į tos įstaigos tarpininkės turtą įskaitytų skatinamųjų paskolų sumą. Taip pat skatinamąjį finansavimą teikiančio banko (kaip apibrėžta 1C10 laukelyje) įsipareigojimus, atsirandančius dėl skatinamųjų paskolų, galima atskaityti, jeigu šių įsipareigojimų suma atitinka į skatinamąjį finansavimą teikiančio banko turtą įtrauktų skatinamųjų paskolų sumą.“
. „Išvestinės finansinės priemonės“ ir „sverto koeficiento metodika“, žr. 2C1.</t>
  </si>
  <si>
    <t>. 'Kvalificētās saistības, kas rodas no attīstību veicinošiem aizdevumiem' ir starpniekiestādes saistības pret sākotnējo vai citu attīstību veicinošu banku vai citu starpniekiestādi un sākotnējās attīstību veicinošās bankas saistības pret savām finansējuma pusēm, ciktāl šo saistību summa atbilst šīs iestādes attīstību veicinošajiem aizdevumiem.
. 'Tādas starpniekiestādes saistības (kā noteikts laukā '1C9'), kura saņem finansējumu no attīstību veicinošas bankas attīstību veicinošu aizdevumu izsniegšanai un kura šos attīstību veicinošos aizdevumus izsniedz ar komercbankas starpniecību, kas attīstību veicinošo aizdevumu, visbeidzot, izsniedz gala klientiem, var atbilst atskaitījumam ar nosacījumu, ka šo saistību summa atbilst attīstību veicinošo aizdevumu summai šīs starpniekiestādes aktīvu daļā. Tāpat attīstību veicinošas bankas (kā noteikts laukā '1C10') saistības, kas izriet no attīstību veicinošiem aizdevumiem, var atbilst atskaitījumam ar nosacījumu, ka šo saistību summa atbilst attīstību veicinošo aizdevumu summai šīs attīstību veicinošās bankas aktīvu daļā.'
. ‘atvasinātie instrumenti’ un ‘sviras rādītāja metode’: skatīt 2C1</t>
  </si>
  <si>
    <t>. ‘In aanmerking komende passiva die voortvloeien uit stimuleringsleningen’: de schulden van de bemiddelende instelling jegens de bank die de lening heeft verstrekt of een andere ontwikkelingsbank, of jegens een andere bemiddelende instelling, en de schulden van de oorspronkelijke ontwikkelingsbank jegens haar financieringspartijen voor zover het bedrag van deze schulden overeenkomt met de stimuleringsleningen van die instelling.
. ‘De passiva van een bemiddelende instelling (als gedefinieerd in het veld ‘1C9’), die financiering ontvangt van de ontwikkelingsbank voor stimuleringsleningen en deze stimuleringsleningen doorgeeft aan een commerciële bank, die de stimuleringslening tot slot aan de uiteindelijke cliënten verstrekt, kunnen in aanmerking komen voor aftrek, op voorwaarde dat het bedrag van deze passiva overeenstemt met het bedrag aan stimuleringsleningen aan de activazijde van die bemiddelende instelling. Op dezelfde wijze kunnen de activa van een ontwikkelingsbank (zoals gedefinieerd in het veld ‘1C10’), die voortvloeien uit stimuleringsleningen, in aanmerking komen voor aftrek, op voorwaarde dat het bedrag van deze passiva overeenstemt met het bedrag aan stimuleringsleningen aan de activazijde van die ontwikkelingsbank.'
. ‘derivaten’ en ‘hefboomratiomethode’: zie 2C1</t>
  </si>
  <si>
    <t>. „Kvalificirane obveznosti, nastale v zvezi s spodbujevalnimi krediti“, pomenijo obveznosti posredniške institucije do banke izvora ali druge spodbujevalne banke ali druge posredniške institucije in obveznosti izvirne spodbujevalne banke do svojih pogodbenic, ki ji zagotavljajo financiranje, če je znesek teh obveznosti enak spodbujevalnim kreditom navedene institucije.
. „Obveznosti posredniške institucije (kot je opredeljena v polju „1C9“), ki prejema finančna sredstva od spodbujevalne banke za spodbujevalne kredite in posreduje te spodbujevalne kredite prek poslovne banke, ki nato odobri spodbujevalni kredit končnim strankam, so ustrezne za odbitek, če je znesek navedenih obveznosti enak znesku spodbujevalnih kreditov na strani sredstev navedene posredniške institucije. Podobno so lahko obveznosti spodbujevalne banke (kot je opredeljena v polju „1C10“), ki izhajajo iz spodbujevalnih kreditov, ustrezne za odbitek, če je znesek navedenih obveznosti enak znesku spodbujevalnih kreditov na strani sredstev navedene spodbujevalne banke.“
. „Izvedeni finančni instrumenti“ in „Metodologija za količnik finančnega vzvoda“: glej 2C1.</t>
  </si>
  <si>
    <t>. „Kvalifikované záväzky, ktoré vyplývajú z podporných úverov“ sú záväzky sprostredkovateľskej inštitúcie voči pôvodnej alebo inej podpornej banke, alebo inej sprostredkovateľskej inštitúcii a záväzky pôvodnej podpornej banky voči svojim financujúcim stranám v rozsahu v ktorom suma týchto záväzkov zodpovedá podporným úverom uvedenej inštitúcie.
. „Záväzky sprostredkovateľskej inštitúcie (vymedzené v poli „1C9“), ktorá získava financovanie z podpornej banky pre podporné úvery a postupuje tieto podporné úvery ďalej komerčnej banke, ktorá nakoniec poskytuje podporný úver koncovým klientom, sa môžu kvalifikovať na odpočet za predpokladu, že suma týchto záväzkov zodpovedá sume podporných úverov na strane aktív danej sprostredkovateľskej inštitúcie. Podobne sa záväzky podpornej banky (vymedzené v poli „1C10“), ktoré vyplývajú z podporných úverov, môžu kvalifikovať na odpočet za predpokladu, že výška týchto záväzkov zodpovedá výške podporných úverov na strane aktív podpornej banky.“
. „deriváty“ a „metodika ukazovateľa finančnej páky“: pozri 2C1</t>
  </si>
  <si>
    <t>Definition_3D2_Tab3</t>
  </si>
  <si>
    <t>E158</t>
  </si>
  <si>
    <t>Definition_3D3_Tab3</t>
  </si>
  <si>
    <t>E159</t>
  </si>
  <si>
    <t>Definition_3D4_Tab3</t>
  </si>
  <si>
    <t>E160</t>
  </si>
  <si>
    <t>Definition_3D5_Tab3</t>
  </si>
  <si>
    <t>E161</t>
  </si>
  <si>
    <t>Definition_3D6_Tab3</t>
  </si>
  <si>
    <t>E162</t>
  </si>
  <si>
    <t>Definition_3D7_Tab3</t>
  </si>
  <si>
    <t>E163</t>
  </si>
  <si>
    <t>Definition_3D8_Tab3</t>
  </si>
  <si>
    <t>E164</t>
  </si>
  <si>
    <t>E170</t>
  </si>
  <si>
    <t>Definition_3E1_Tab3</t>
  </si>
  <si>
    <t>E171</t>
  </si>
  <si>
    <t>. „Relevante Verbindlichkeiten aus institutsbezogenen Sicherungssystemen“ bezeichnen Verbindlichkeiten, die von einem „qualifizierten Mitglied eines institutsbezogenen Sicherungssystems“ mittels einer Vereinbarung mit einem anderen Institut, das ebenfalls Mitglied desselben institutsbezogenen Sicherungssystem ist, gebildet wurden.
. „Qualifiziertes Mitglied eines institutsbezogenen Sicherungssystems“ bezeichnet ein Mitglied einer Vereinbarung gemäß den Anforderungen von Artikel 113 Absatz 7 der Eigenmittelverordnung, das von der zuständigen Behörde die Befugnis zur Anwendung von Artikel 113 Absatz 7 der Eigenmittelverordnung erhielt.
. „Derivate“ und „Verschuldungsquote“: siehe Feld 2C1.</t>
  </si>
  <si>
    <t>. „Kvalifitseeruvad IPS-kohustused“ on kohustused, mille on loonud kvalifitseeruv krediidiasutuste ja investeerimisühingute kaitseskeemi liige sama krediidiasutuste ja investeerimisühingute kaitseskeemi liikmeks oleva muu asutusega sõlmitud lepingu alusel.
. „Kvalifitseeruv krediidiasutuste ja investeerimisühingute kaitseskeemi liige“ tähendab kapitalinõuete määruse artikli 113 lõikes 7 sätestatud nõuetele vastava korralduse liiget, kellel on pädev asutus lubanud kohaldada kapitalinõuete määruse artikli 113 lõiget 7.
. „tuletisinstrumendid“ ja „finantsvõimenduse määra metoodika“: vt väli 2C1</t>
  </si>
  <si>
    <t>. Ως «επιλέξιμα στοιχεία παθητικού ΘΣΠ» νοούνται οι υποχρεώσεις που δημιουργούνται από ένα επιλέξιμο μέλος σε ΘΣΠ μέσω συμφωνίας που συνάπτεται με άλλο ίδρυμα που είναι μέλος του ίδιου ΘΣΠ.
. Ως «επιλέξιμο μέλος σε ΘΣΠ» νοείται μέλος σε συμφωνία το οποίο πληροί τις προϋποθέσεις που ορίζονται στο άρθρο 113 παράγραφος 7 του ΚΚΑ και στο οποίο έχει επιτραπεί από την αρμόδια αρχή να εφαρμόσει το άρθρο 113 παράγραφος 7 του ΚΚΑ/CRR.
. «παράγωγα» και «μέθοδος του δείκτη μόχλευσης»: βλέπε πεδίο 2C1</t>
  </si>
  <si>
    <t>. 'qualifying IPS liabilities' means liabilities created by a 'qualifying IPS member' through an agreement entered into with another institution which is member of the same IPS.
. 'qualifying IPS member' means a member of an arrangement that meets the requirements laid down in Article 113(7) of the CRR, which has been allowed by the competent authority to apply Article 113(7) of the CRR.
. ‘derivatives’ &amp; 'leverage ratio methodology': see 2C1 field</t>
  </si>
  <si>
    <t>. «pasivos computables de un Sistema institucional de protección (SIP)» se refiere a los pasivos creados por un «miembro del SIP cualificado» mediante un acuerdo suscrito con otra entidad que forme parte del mismo SIP.
. «miembro del SIP cualificado» se refiere a un miembro de un acuerdo que cumpla con los requisitos establecidos en el artículo 113, apartado 7, del RRC, que haya sido autorizado por la autoridad competente para aplicar el artículo 113, apartado 7, del RRC.
. «derivados» y «método de cálculo de la ratio de apalancamiento»: véase campo 2C1</t>
  </si>
  <si>
    <t>. ’laitosten suojajärjestelmän osalta hyväksyttävillä veloilla’ tarkoitetaan velkoja, jotka laitosten suojajärjestelmään hyväksytty laitos saa aikaan toisen samaan laitosten suojajärjestelmään hyväksytyn laitoksen kanssa tehdyllä sopimuksella.
. ’laitosten suojajärjestelmään hyväksytyllä laitoksella’ tarkoitetaan järjestelmään kuuluvaa laitosta, joka täyttää vakavaraisuusasetuksen 113 artiklan 7 kohdassa säädetyt vaatimukset ja jolle toimivaltainen viranomainen on antanut luvan soveltaa vakavaraisuusasetuksen 113 artiklan 7 kohtaa.
. ’johdannaiset’ ja ’vähimmäisomavaraisuusastetta koskeva menetelmä’: ks. kenttä 2C1</t>
  </si>
  <si>
    <t>. «passifs éligibles du SPI»: passifs créés par un «membre éligible du SPI» au titre d’un accord conclu avec un autre établissement membre du même SPI.
. «membre éligible du SPI»: un membre d’un arrangement satisfaisant aux exigences énoncées à l’article 113, paragraphe 7, du CRR, auquel l’autorité compétente a accordé l’autorisation d’appliquer l’article 113, paragraphe 7, du CRR.
. «dérivés» et «méthodologie de ratio de levier»: voir champ 2C1</t>
  </si>
  <si>
    <t>. Per "passività ammissibili di un IPS", si intendono le passività istituite dall’“ente membro di un sistema di tutela istituzionale” mediante un accordo concluso con un altro ente membro dello stesso sistema di tutela istituzionale.. “membro ammissibile di un IPS”, un membro di un accordo che soddisfa i requisiti di cui all’articolo 113, paragrafo 7, del CRR, che è stato autorizzato dall’autorità competente ad applicare l’articolo 113, paragrafo 7, del CRR.. “Derivati” e “metodologia di calcolo del coefficiente di leva finanziaria”: cfr. il campo 2C1</t>
  </si>
  <si>
    <t>. Reikalavimus atitinkantys IUS įsipareigojimai – tai įsipareigojimai, kuriuos „reikalavimus atitinkanti IUS narė“ prisiima pagal susitarimą, sudarytą su kita įstaiga, kuri yra tos pačios IUS narė.
. Reikalavimus atitinkanti IUS narė – tai susitarimo, atitinkančio KRR 113 straipsnio 7 dalyje nustatytus reikalavimus, narė, kuriai kompetentinga institucija leido taikyti KRR 113 straipsnio 7 dalį.
. „Išvestinės finansinės priemonės“ ir „sverto koeficiento metodika“, žr. 2C1 laukelį.</t>
  </si>
  <si>
    <t>. 'kvalificētas IAS saistības' ir saistības, ko radījis 'kvalificēts IAS dalībnieks' ar vienošanos, kura noslēgta ar citu iestādi, kas ir tās pašas IAS dalībniece.
. 'kvalificēts IAS dalībnieks' ir Kapitāla prasību regulas 113. panta 7. punkta prasībām atbilstošas vienošanās dalībnieks, kam kompetentā iestāde ir atļāvusi piemērot Kapitāla prasību regulas 113. panta 7. punktu.
. ‘atvasinātie instrumenti’ un 'sviras rādītāja metode': skatiet lauku 2C1</t>
  </si>
  <si>
    <t>. ‘In aanmerking komende passiva van een IPS’: passiva die zijn gecreëerd door een ‘in aanmerking komend lid van een IPS’ middels een overeenkomst met een andere instelling die is aangesloten bij hetzelfde IPS.
. ‘In aanmerking komend IPS-lid’: een lid van een regeling die voldoet aan de vereisten die zijn neergelegd in artikel 113, lid 7, van de verordening kapitaalvereisten, en die toestemming heeft gekregen van de bevoegde autoriteit om artikel 113, lid 7, van de verordening kapitaalvereisten toe te passen.
. ‘Derivaten’ en ‘hefboomratiomethode’: zie veld 2C1</t>
  </si>
  <si>
    <t>. „Kvalificirane obveznosti institucionalne sheme za zaščito vlog“ pomenijo obveznosti, ki jih ustvari „kvalificiran član institucionalne sheme za zaščito vlog“ s pogodbo, ki jo sklene z drugo institucijo, ki je članica iste institucionalne sheme za zaščito vlog.
. „Kvalificiran član institucionalne sheme za zaščito vlog“ pomeni člana sheme, ki izpolnjuje zahteve iz člena 113(7) uredbe CRR, ki mu je pristojni organ dovolil uporabo člena 113(7) uredbe CRR.
. „Izvedeni finančni instrumenti“ in „Metodologija za količnik finančnega vzvoda“: glej polje 2C1.</t>
  </si>
  <si>
    <t>. „kvalifikované záväzky IPS“ sú záväzky vytvorené „kvalifikovaným členom IPS“ prostredníctvom dohody uzatvorenej s inou inštitúciou, ktorá je členom rovnakej IPS.
. „kvalifikovaný člen IPS“ je člen systému, ktorý spĺňa požiadavky stanovené v článku 113 ods. 7 CRR, ktorému bolo príslušným orgánom povolené uplatňovať článok 113 ods. 7 CRR.
. „deriváty“ a „metodika ukazovateľa finančnej páky“: pozri pole 2C1</t>
  </si>
  <si>
    <t>Definition_3E2_Tab3</t>
  </si>
  <si>
    <t>E172</t>
  </si>
  <si>
    <t>Definition_3E3_Tab3</t>
  </si>
  <si>
    <t>E173</t>
  </si>
  <si>
    <t>Definition_3E4_Tab3</t>
  </si>
  <si>
    <t>E174</t>
  </si>
  <si>
    <t>Definition_3E5_Tab3</t>
  </si>
  <si>
    <t>E175</t>
  </si>
  <si>
    <t>Definition_3E6_Tab3</t>
  </si>
  <si>
    <t>E176</t>
  </si>
  <si>
    <t>Definition_3E7_Tab3</t>
  </si>
  <si>
    <t>E177</t>
  </si>
  <si>
    <t>Definition_3E8_Tab3</t>
  </si>
  <si>
    <t>E178</t>
  </si>
  <si>
    <t>Definition_3E9_Tab3</t>
  </si>
  <si>
    <t>E179</t>
  </si>
  <si>
    <t>Für Vermögenswerte und für Verbindlichkeiten findet die gleiche Definition Anwendung.
. „Relevante Verbindlichkeiten aus institutsbezogenen Sicherungssystemen“ bezeichnen Verbindlichkeiten, die von einem „qualifizierten Mitglied eines institutsbezogenen Sicherungssystems“ mittels einer Vereinbarung mit einem anderen Institut, das ebenfalls Mitglied desselben institutsbezogenen Sicherungssystem ist, gebildet wurden.
. „Qualifiziertes Mitglied eines institutsbezogenen Sicherungssystems“ bezeichnet ein Mitglied einer Vereinbarung gemäß den Anforderungen von Artikel 113 Absatz 7 der Eigenmittelverordnung, das von der zuständigen Behörde die Befugnis zur Anwendung von Artikel 113 Absatz 7 der Eigenmittelverordnung erhielt.</t>
  </si>
  <si>
    <t>Varadele kehtib sama määratlus kui kohustustele:
. „Kvalifitseeruvad IPS-kohustused“ on kohustused, mille on loonud kvalifitseeruv krediidiasutuste ja investeerimisühingute kaitseskeemi liige sama krediidiasutuste ja investeerimisühingute kaitseskeemi liikmeks oleva muu asutusega sõlmitud lepingu alusel.
. „Kvalifitseeruv krediidiasutuste ja investeerimisühingute kaitseskeemi liige“ tähendab kapitalinõuete määruse artikli 113 lõikes 7 sätestatud nõuetele vastava korralduse liiget, kellel on pädev asutus lubanud kohaldada kapitalinõuete määruse artikli 113 lõiget 7.</t>
  </si>
  <si>
    <t>Για τα στοιχεία ενεργητικού ισχύει ο ίδιος ορισμός όπως για τα στοιχεία παθητικού:
. Ως «επιλέξιμα στοιχεία παθητικού ΘΣΠ» νοούνται οι υποχρεώσεις που δημιουργούνται από ένα επιλέξιμο μέλος σε ΘΣΠ μέσω συμφωνίας που συνάπτεται με άλλο ίδρυμα που είναι μέλος του ίδιου ΘΣΠ.
. Ως «επιλέξιμο μέλος σε ΘΣΠ» νοείται μέλος σε συμφωνία το οποίο πληροί τις προϋποθέσεις που ορίζονται στο άρθρο 113 παράγραφος 7 του ΚΚΑ/CRR και στο οποίο έχει επιτραπεί από την αρμόδια αρχή να εφαρμόσει το άρθρο 113 παράγραφος 7 του ΚΚΑ/CRR.</t>
  </si>
  <si>
    <t>The same definition for assets applies as for liabilities:
. 'qualifying IPS liabilities' means liabilities created by a 'qualifying IPS member' through an agreement entered into with another institution which is member of the same IPS.
. 'qualifying IPS member' means a member of an arrangement that meets the requirements laid down in Article 113(7) of the CRR, which has been allowed by the competent authority to apply Article 113(7) of the CRR.</t>
  </si>
  <si>
    <t>Se aplica la misma definición para los activos que para los pasivos:
. «pasivos computables de un Sistema institucional de protección (SIP)» se refiere a los pasivos creados por un «miembro del SIP cualificado» mediante un acuerdo suscrito con otra entidad que forme parte del mismo SIP.
. «miembro del SIP cualificado» se refiere a un miembro de un acuerdo que cumpla con los requisitos establecidos en el artículo 113, apartado 7, del RRC, que haya sido autorizado por la autoridad competente para aplicar el artículo 113, apartado 7, del RRC.</t>
  </si>
  <si>
    <t>Varoja koskee sama määritelmä kuin velkoja:
. ’laitosten suojajärjestelmän osalta hyväksyttävillä veloilla’ tarkoitetaan velkoja, jotka laitosten suojajärjestelmään hyväksytty laitos saa aikaan toisen samaan laitosten suojajärjestelmään hyväksytyn laitoksen kanssa tehdyllä sopimuksella.
. ’laitosten suojajärjestelmään hyväksytyllä laitoksella’ tarkoitetaan järjestelmään kuuluvaa laitosta, joka täyttää vakavaraisuusasetuksen 113 artiklan 7 kohdassa säädetyt vaatimukset ja jolle toimivaltainen viranomainen on antanut luvan soveltaa vakavaraisuusasetuksen 113 artiklan 7 kohtaa.</t>
  </si>
  <si>
    <t>La même définition s’applique pour les actifs et les passifs:
. «passifs éligibles du SPI»: passifs créés par un «membre éligible du SPI» au titre d’un accord conclu avec un autre établissement membre du même SPI.
. «membre éligible du SPI»: un membre d’un arrangement satisfaisant aux exigences énoncées à l’article 113, paragraphe 7, du CRR, auquel l’autorité compétente a accordé l’autorisation d’appliquer l’article 113, paragraphe 7, du CRR.</t>
  </si>
  <si>
    <t>La definizione di attività si applica anche alle passività:. “passività ammissibili di un IPS”, le passività istituite dall’“ente membro di un sistema di tutela istituzionale” mediante un accordo concluso con un altro ente membro dello stesso sistema di tutela istituzionale.. “membro ammissibile di un IPS”, un membro di un accordo che soddisfa i requisiti di cui all’articolo 113, paragrafo 7, del CRR, che è stato autorizzato dall’autorità competente ad applicare l’articolo 113, paragrafo 7, del CRR.</t>
  </si>
  <si>
    <t>Turtui taikoma tokia pat apibrėžtis kaip įsipareigojimams:
. Reikalavimus atitinkantys IUS įsipareigojimai – tai įsipareigojimai, kuriuos „reikalavimus atitinkanti IUS narė“ prisiima pagal susitarimą, sudarytą su kita įstaiga, kuri yra tos pačios IUS narė.
. Reikalavimus atitinkanti IUS narė – tai susitarimo, atitinkančio KRR 113 straipsnio 7 dalyje nustatytus reikalavimus, narė, kuriai kompetentinga institucija leido taikyti KRR 113 straipsnio 7 dalį.</t>
  </si>
  <si>
    <t>Uz aktīviem attiecas tā pati definīcija kā saistībām:
. 'kvalificētas IAS saistības' ir saistības, ko radījis 'kvalificēts IAS dalībnieks' ar vienošanos, kura noslēgta ar citu iestādi, kas ir tās pašas IAS dalībniece.
. 'kvalificēts IAS dalībnieks' ir Kapitāla prasību regulas 113. panta 7. punkta prasībām atbilstošas vienošanās dalībnieks, kam kompetentā iestāde ir atļāvusi piemērot Kapitāla prasību regulas 113. panta 7. punktu.</t>
  </si>
  <si>
    <t>Op activa is dezelfde definitie van toepassing als op passiva:
. ‘In aanmerking komende passiva van een IPS’: passiva die zijn gecreëerd door een ‘in aanmerking komend lid van een IPS’ middels een overeenkomst met een andere instelling die is aangesloten bij hetzelfde IPS.
. ‘In aanmerking komend lid van een IPS’: een lid van een regeling die voldoet aan de vereisten die zijn neergelegd in artikel 113, lid 7, van de verordening kapitaalvereisten, en die toestemming heeft gekregen van de bevoegde autoriteit om artikel 113, lid 7, van de verordening kapitaalvereisten toe te passen.</t>
  </si>
  <si>
    <t>Za sredstva se uporablja enaka opredelitev kot za obveznosti:
. „Kvalificirane obveznosti institucionalne sheme za zaščito vlog“ pomenijo obveznosti, ki jih ustvari „kvalificiran član institucionalne sheme za zaščito vlog“ s pogodbo, ki jo sklene z drugo institucijo, ki je članica iste institucionalne sheme za zaščito vlog.
. „Kvalificiran član institucionalne sheme za zaščito vlog“ pomeni člana sheme, ki izpolnjuje zahteve iz člena 113(7) uredbe CRR, ki mu je pristojni organ dovolil uporabo člena 113(7) uredbe CRR.</t>
  </si>
  <si>
    <t>Na aktíva sa vzťahuje rovnaké vymedzenie ako na záväzky:
. „kvalifikované záväzky IPS“ sú záväzky vytvorené „kvalifikovaným členom IPS“ prostredníctvom dohody uzatvorenej s inou inštitúciou, ktorá je členom rovnakej IPS.
. „kvalifikovaný člen IPS“ je člen systému, ktorý spĺňa požiadavky stanovené v článku 113 ods. 7 CRR, ktorému bolo príslušným orgánom povolené uplatňovať článok 113 ods. 7 CRR.</t>
  </si>
  <si>
    <t>Definition_3E10_Tab3</t>
  </si>
  <si>
    <t>E180</t>
  </si>
  <si>
    <t>Definition_3E11_Tab3</t>
  </si>
  <si>
    <t>E181</t>
  </si>
  <si>
    <t>E187</t>
  </si>
  <si>
    <t>Definition_3F1_Tab3</t>
  </si>
  <si>
    <t>E188</t>
  </si>
  <si>
    <t>. „Relevante gruppeninterne Verbindlichkeiten“ bezeichnen gruppeninterne Verbindlichkeiten aus Transaktionen zwischen zwei Instituten, die der gleichen Gruppe angehören, sofern alle folgenden Bedingungen erfüllt sind: i) beide Institute sind in der Union ansässig; ii) beide Institute sind in dieselbe aufsichtliche Vollkonsolidierung im Einklang mit den Artikeln 6 bis 17 der Verordnung (EU) Nr. 575/2013 einbezogen und sind Gegenstand angemessener zentralisierter Risikobewertungs-, -mess- und -kontrollverfahren; und iii) es bestehen keine aktuellen oder absehbaren wesentlichen Hindernisse praktischer oder rechtlicher Art für die unverzügliche Rückzahlung fälliger Verbindlichkeiten. „Derivate“ und „Verschuldungsquote“: siehe Feld 2C1.</t>
  </si>
  <si>
    <t>. „Kvalifitseeruvad kontsernisisesed kohustused“ tähendavad kontsernisiseseid kohustusi, mis tulenevad asutuse tehingutest samasse kontserni kuuluva asutusega, juhul kui täidetud on kõik järgmised tingimused: i) kõik asutused on asutatud Euroopa Liidus; ii) kõik need asutused kuuluvad määruse (EL) nr 575/2013 artiklite 6–17 kohaselt täielikult sama konsolideeritud järelevalve alla ning nende suhtes kohaldatakse asjakohaseid keskseid riski hindamise, mõõtmise ja kontrollimise protseduure ning iii) puuduvad praegused või prognoositavad olulised praktilised või õiguslikud takistused tähtaja saabumisel kohustuse kiireks tagasimaksmiseks
. „tuletisinstrumendid“ ja „finantsvõimenduse määra metoodika“: vt väli 2C1</t>
  </si>
  <si>
    <t>. «Pasivos intragrupo computables» se refiere a los pasivos intragrupo que se deriven de operaciones realizadas por una entidad con otra que forme parte del mismo grupo, siempre que se cumplan todas las condiciones siguientes: i) que cada una de las entidades esté establecida en la Unión; ii) que cada entidad esté íntegramente incluida en la misma supervisión consolidada, de conformidad con los artículos 6 a 17 del Reglamento (UE) n.º 575/2013, y esté sujeta a procedimientos de evaluación, medición y control de riesgos adecuados y centralizados; y iii) que no existan impedimentos importantes, actuales o previstos, de tipo práctico o jurídico, para el inmediato reembolso del pasivo al vencimiento
. «derivados» y «método de cálculo de la ratio de apalancamiento»: véase campo 2C1</t>
  </si>
  <si>
    <t>. ’Hyväksyttävillä konsernin sisäisillä veloilla’ tarkoitetaan sellaisista liiketoimista johtuvia konsernin sisäisiä velkoja, jotka laitos toteuttaa samaan konserniin kuuluvan laitoksen kanssa, jos kaikki seuraavat edellytykset täyttyvät: i) kumpikin laitos on sijoittautunut unioniin; ii) kumpikin laitos kuuluu asetuksen (EU) N:o 575/2013 6–17 artiklan mukaisesti kokonaan saman konsolidoidun valvonnan piiriin, ja kumpaankin sovelletaan asianmukaisia keskitettyjä riskien arviointi-, mittaus- ja valvontamenettelyjä; ja iii) velan nopealle takaisinmaksulle ei ole sen erääntyessä senhetkisiä tai ennakoitavissa olevia olennaisia käytännön esteitä tai oikeudellisia esteitä
. ’johdannaiset’ ja ’vähimmäisomavaraisuusastetta koskeva menetelmä’: ks. kenttä 2C1</t>
  </si>
  <si>
    <t>. Per passività infragruppo ammissibili, si intendono le passività infragruppo risultanti da operazioni condotte dall’ente con un altro ente appartenente allo stesso gruppo, a condizione che sia soddisfatta ciascuna delle condizioni seguenti: i) ciascun ente è stabilito nell’Unione; ii) ciascun ente è incluso integralmente nella stessa vigilanza su base consolidata a norma degli articoli da 6 a 17 del regolamento (UE) n. 575/2013 ed è sottoposto ad adeguate procedure centralizzate di valutazione, misurazione e controllo del rischio; e iii) non vi sono e non sono previsti rilevanti impedimenti di fatto o di diritto che ostacolino il tempestivo rimborso delle passività alla scadenza
. “derivati” e “metodologia di calcolo del coefficiente di leva finanziaria”: cfr. il campo 2C1</t>
  </si>
  <si>
    <t>. Reikalavimus atitinkantys grupės vidaus įsipareigojimai – tai grupės vidaus įsipareigojimai, atsirandantys dėl sandorių, kuriuos įstaiga sudaro su tai pačiai grupei priklausančia įstaiga, jeigu laikomasi visų šių sąlygų: i) kiekviena įstaiga yra įsteigta Sąjungoje; ii) kiekviena įstaiga yra įtraukta į tą pačią visiškai konsoliduotą priežiūrą pagal Reglamento (ES) Nr. 575/2013 6–17 straipsnius ir joms taikomos atitinkamos centralizuoto rizikos vertinimo, nustatymo ir kontrolės procedūros, ir iii) šiuo metu nėra arba nenumatoma reikšmingų praktinių ar teisinių kliūčių suėjus terminui greitai padengti įsipareigojimą.
. „Išvestinės finansinės priemonės“ ir „sverto koeficiento metodika“, žr. 2C1 laukelį.</t>
  </si>
  <si>
    <t>. 'Kvalificētās grupas iekšējās saistības' ir grupas iekšējās saistības, kas izriet no darījumiem, kurus iestāde veic ar iestādi, kas ir tās pašas grupas iestāde, ja ir atbilstība šādiem nosacījumiem: i) katra iestāde veic uzņēmējdarbību Savienībā; ii) uz katru iestādi pilnībā attiecas tā pati konsolidētā uzraudzība saskaņā ar Regulas (ES) Nr. 575/2013 6.–17. pantu un atbilstīgas centralizētās riska izvērtējuma, novērtējuma un kontroles procedūras; un iii) nepastāv un nav paredzami nekādi būtiski praktiski vai juridiski šķēršļi, kas varētu kavēt saistību atmaksu termiņā
. ‘atvasinātie instrumenti’ un 'sviras rādītāja metode': skatiet lauku 2C1</t>
  </si>
  <si>
    <t>. ‘In aanmerking komende intragroeppassiva’: passiva binnen een groep die voortvloeien uit transacties die een instelling is aangegaan met een instelling die deel uitmaakt van dezelfde groep, op voorwaarde dat wordt voldaan aan de volgende voorwaarden: i) iedere instelling is gevestigd in de Unie; ii) iedere instelling valt onder hetzelfde volledige toezicht op geconsolideerde basis overeenkomstig de artikelen 6 tot en met 17 van Verordening (EU) nr. 575/2013 en op elke instelling zijn een passende gecentraliseerde risicobeoordeling, -meet en controleprocedures van toepassing; en iii) er is geen feitelijke of juridische belemmering van wezenlijk belang aanwezig of te voorzien die een onmiddellijke terugbetaling van het passief, wanneer dat verschuldigd is, kan verhinderen. ‘Derivaten’ en ‘hefboomratiomethode’: zie veld 2C1</t>
  </si>
  <si>
    <t>. „Kvalificirane obveznosti znotraj skupine“ pomenijo obveznosti znotraj skupine, ki izhajajo iz poslov, ki jih je institucija sklenila z institucijo, ki je del iste skupine, če so izpolnjeni naslednji pogoji: (i) obe instituciji imata sedež v Uniji; (ii) za obe instituciji velja enak polni konsolidirani nadzor v skladu s členi od 6 do 17 Uredbe (EU) št. 575/2013 in se uporabljajo ustrezni centralizirani postopki za ovrednotenje, merjenje in kontrolo tveganja ter (iii) ni trenutnih ali predvidenih pomembnih praktičnih ali pravnih ovir za takojšnje poplačilo obveznosti ob njihovi zapadlosti.
. „Izvedeni finančni instrumenti“ in „Metodologija za količnik finančnega vzvoda“: glej polje 2C1.</t>
  </si>
  <si>
    <t>Definition_3F2_Tab3</t>
  </si>
  <si>
    <t>E189</t>
  </si>
  <si>
    <t>Definition_3F3_Tab3</t>
  </si>
  <si>
    <t>E190</t>
  </si>
  <si>
    <t>Definition_3F4_Tab3</t>
  </si>
  <si>
    <t>E191</t>
  </si>
  <si>
    <t>Definition_3F5_Tab3</t>
  </si>
  <si>
    <t>E192</t>
  </si>
  <si>
    <t>Definition_3F6_Tab3</t>
  </si>
  <si>
    <t>E193</t>
  </si>
  <si>
    <t>Definition_3F7_Tab3</t>
  </si>
  <si>
    <t>E194</t>
  </si>
  <si>
    <t>Definition_3F8_Tab3</t>
  </si>
  <si>
    <t>E195</t>
  </si>
  <si>
    <t>Definition_3F9_Tab3</t>
  </si>
  <si>
    <t>E196</t>
  </si>
  <si>
    <t>Für gruppeninterne Vermögenswerte und gruppeninterne Verbindlichkeiten findet die gleiche Definition Anwendung.
. „Relevante gruppeninterne Verbindlichkeiten“ bezeichnen gruppeninterne Verbindlichkeiten aus Transaktionen zwischen zwei Instituten, die der gleichen Gruppe angehören, sofern alle folgenden Bedingungen erfüllt sind: i) beide Institute sind in der Union ansässig; ii) beide Institute sind in dieselbe aufsichtliche Vollkonsolidierung im Einklang mit den Artikeln 6 bis 17 der Verordnung (EU) Nr. 575/2013 einbezogen und sind Gegenstand angemessener zentralisierter Risikobewertungs-, -mess- und -kontrollverfahren; und iii) es bestehen keine aktuellen oder absehbaren wesentlichen Hindernisse praktischer oder rechtlicher Art für die unverzügliche Rückzahlung fälliger Verbindlichkeiten.</t>
  </si>
  <si>
    <t>Kontsernisisestele varadele kehtib sama määratlus kui kontsernisisestele kohustustele:
. „Kvalifitseeruvad kontsernisisesed kohustused“ tähendavad kontsernisiseseid kohustusi, mis tulenevad asutuse tehingutest samasse kontserni kuuluva asutusega, juhul kui täidetud on kõik järgmised tingimused: (i) kõik asutused on asutatud Euroopa Liidus; (ii) kõik need asutused kuuluvad määruse (EL) nr 575/2013 artiklite 6–17 kohaselt täielikult sama konsolideeritud järelevalve alla ning nende suhtes kohaldatakse asjakohaseid keskseid riski hindamise, mõõtmise ja kontrollimise protseduure ning (iii) puuduvad praegused või prognoositavad olulised praktilised või õiguslikud takistused tähtaja saabumisel kohustuse kiireks tagasimaksmiseks</t>
  </si>
  <si>
    <t xml:space="preserve">La misma definición se aplica a los activos intragrupo como a los pasivos intragrupo:
. «Pasivos intragrupo computables» se refiere a los pasivos intragrupo que se deriven de operaciones realizadas por una entidad con otra que forme parte del mismo grupo, siempre que se cumplan todas las condiciones siguientes: i) que cada una de las entidades esté establecida en la Unión; ii) que cada entidad esté íntegramente incluida en la misma supervisión consolidada, de conformidad con los artículos 6 a 17 del Reglamento (UE) n.º 575/2013, y esté sujeta a procedimientos de evaluación, medición y control de riesgos adecuados y centralizados; y iii) que no existan impedimentos importantes, actuales o previstos, de tipo práctico o jurídico, para el inmediato reembolso del pasivo al vencimiento
</t>
  </si>
  <si>
    <t>Konsernin sisäisiä varoja koskee sama määritelmä kuin konsernin sisäisiä velkoja:
. ’Hyväksyttävillä konsernin sisäisillä veloilla’ tarkoitetaan sellaisista liiketoimista johtuvia konsernin sisäisiä velkoja, jotka laitos toteuttaa samaan konserniin kuuluvan laitoksen kanssa, jos kaikki seuraavat edellytykset täyttyvät: i) kumpikin laitos on sijoittautunut unioniin; ii) kumpikin laitos kuuluu asetuksen (EU) N:o 575/2013 6–17 artiklan mukaisesti kokonaan saman konsolidoidun valvonnan piiriin, ja kumpaankin sovelletaan asianmukaisia keskitettyjä riskien arviointi-, mittaus- ja valvontamenettelyjä; ja iii) velan nopealle takaisinmaksulle ei ole sen erääntyessä senhetkisiä tai ennakoitavissa olevia olennaisia käytännön esteitä tai oikeudellisia esteitä
.</t>
  </si>
  <si>
    <t>La stessa definizione è valida anche per attività e passività infragruppo:. “Passività infragruppo ammissibili”, le passività infragruppo risultanti da operazioni condotte dall’ente con un altro ente appartenente allo stesso gruppo, a condizione che sia soddisfatta ciascuna delle condizioni seguenti: i) ciascun ente è stabilito nell’Unione; ii) ciascun ente è incluso integralmente nella stessa vigilanza su base consolidata a norma degli articoli da 6 a 17 del regolamento (UE) n. 575/2013 ed è sottoposto ad adeguate procedure centralizzate di valutazione, misurazione e controllo del rischio; e iii) non vi sono e non sono previsti rilevanti impedimenti di fatto o di diritto che ostacolino il tempestivo rimborso delle passività alla scadenza</t>
  </si>
  <si>
    <t>Grupės vidaus turtui taikoma tokia pat apibrėžtis kaip grupės vidaus įsipareigojimams:
. Reikalavimus atitinkantys grupės vidaus įsipareigojimai – tai grupės vidaus įsipareigojimai, atsirandantys dėl sandorių, kuriuos įstaiga sudaro su tai pačiai grupei priklausančia įstaiga, jeigu laikomasi visų šių sąlygų: i) kiekviena įstaiga yra įsteigta Sąjungoje; ii) kiekviena įstaiga yra įtraukta į tą pačią visiškai konsoliduotą priežiūrą pagal Reglamento (ES) Nr. 575/2013 6–17 straipsnius ir joms taikomos atitinkamos centralizuoto rizikos vertinimo, nustatymo ir kontrolės procedūros, ir iii) šiuo metu nėra arba nenumatoma reikšmingų praktinių ar teisinių kliūčių suėjus terminui greitai padengti įsipareigojimą</t>
  </si>
  <si>
    <t>Uz grupas iekšējiem aktīviem attiecas tā pati definīcija, kas uz grupas iekšējām saistībām:
. 'Kvalificētās grupas iekšējās saistības' ir grupas iekšējās saistības, kas izriet no darījumiem, kurus iestāde veic ar iestādi, kas ir tās pašas grupas iestāde, ja ir atbilstība šādiem nosacījumiem: i) katra iestāde veic uzņēmējdarbību Savienībā; ii) uz katru iestādi pilnībā attiecas tā pati konsolidētā uzraudzība saskaņā ar Regulas (ES) Nr. 575/2013 6.–17. pantu un atbilstīgas centralizētās riska izvērtējuma, novērtējuma un kontroles procedūras; un iii) nepastāv un nav paredzami nekādi būtiski praktiski vai juridiski šķēršļi, kas varētu kavēt saistību atmaksu termiņā</t>
  </si>
  <si>
    <t>Op intragroepactiva is dezelfde definitie van toepassing als op intragroeppassiva:
. ‘In aanmerking komende intragroeppassiva’: passiva binnen een groep die voortvloeien uit transacties die een instelling is aangegaan met een instelling die deel uitmaakt van dezelfde groep, op voorwaarde dat wordt voldaan aan de volgende voorwaarden: i) iedere instelling is gevestigd in de Unie; ii) iedere instelling valt onder hetzelfde volledige toezicht op geconsolideerde basis overeenkomstig de artikelen 6 tot en met 17 van Verordening (EU) nr. 575/2013 en op elke instelling zijn een passende gecentraliseerde risicobeoordeling, -meet en -controleprocedures van toepassing; en iii) er is geen feitelijke of juridische belemmering van wezenlijk belang aanwezig of te voorzien die een onmiddellijke terugbetaling van het passief, wanneer dat verschuldigd is, kan verhinderen</t>
  </si>
  <si>
    <t>Za sredstva znotraj skupine se uporablja enaka opredelitev kot za obveznosti znotraj skupine:
. „Kvalificirane obveznosti znotraj skupine“ pomenijo obveznosti znotraj skupine, ki izhajajo iz poslov, ki jih je institucija sklenila z institucijo, ki je del iste skupine, če so izpolnjeni naslednji pogoji: (i) obe instituciji imata sedež v Uniji; (ii) za obe instituciji velja enak polni konsolidirani nadzor v skladu s členi od 6 do 17 Uredbe (EU) št. 575/2013 in se uporabljajo ustrezni centralizirani postopki za ovrednotenje, merjenje in kontrolo tveganja ter (iii) ni trenutnih ali predvidenih pomembnih praktičnih ali pravnih ovir za takojšnje poplačilo obveznosti ob njihovi zapadlosti.</t>
  </si>
  <si>
    <t>Definition_3F10_Tab3</t>
  </si>
  <si>
    <t>E197</t>
  </si>
  <si>
    <t>Definition_3F11_Tab3</t>
  </si>
  <si>
    <t>E198</t>
  </si>
  <si>
    <t>Definition_1C8_Tab3</t>
  </si>
  <si>
    <t>E204</t>
  </si>
  <si>
    <t>Definition_1C10_Tab3</t>
  </si>
  <si>
    <t>E205</t>
  </si>
  <si>
    <t>Definition_4A1_Tab4</t>
  </si>
  <si>
    <t>E219</t>
  </si>
  <si>
    <t>. ‘Geconsolideerd niveau’: op basis van de geconsolideerde situatie die het gevolg is van het toepassen van de vereisten overeenkomstig deel een, titel II, hoofdstuk 2, van de verordening kapitaalvereisten op een instelling alsof deze instelling samen met een of meer andere entiteiten één enkele instelling vormt (artikel 4, lid 1, punt 47, van de verordening kapitaalvereisten).
. ‘Subconsolidatieniveau’: op basis van de geconsolideerde situatie van een moederinstelling, financiële moederholding of gemengde financiële moederholding met uitzondering van een subgroep van entiteiten, of op basis van de geconsolideerde situatie van een moederinstelling, financiële moederholding of gemengde financiële moederholding die niet de uiteindelijke moederinstelling, financiële moederholding of gemengde financiële moederholding is (artikel 4, lid 1, punt 49, van de verordening kapitaalvereisten).
. ‘Individueel’: de risico-indicator wordt gerapporteerd op het niveau van een individuele rechtspersoon (geen ontheffing of geen cijfer beschikbaar op consolidatie- of subconsolidatieniveau in geval van een ontheffing)</t>
  </si>
  <si>
    <t>Definition_4A2_Tab4</t>
  </si>
  <si>
    <t>E220</t>
  </si>
  <si>
    <t>. Der Ausdruck „konsolidierte Ebene“ bedeutet auf Basis der konsolidierten Lage, die sich ergibt, wenn die Anforderungen gemäß Teil 1 Titel II Kapitel 2 der Eigenmittelverordnung so auf ein Institut angewandt werden, als bildete dieses Institut zusammen mit einem oder mehreren anderen Unternehmen ein einziges Institut (Artikel 4 Absatz 1 Nummer 47 der Eigenmittelverordnung).
. Der Ausdruck „teilkonsolidierte Ebene“ bezeichnet auf Basis der konsolidierten Lage eines Mutterinstituts, einer Finanzholdinggesellschaft oder einer gemischten Finanzholdinggesellschaft unter Ausschluss einer Teilgruppe von Unternehmen oder auf Basis der konsolidierten Lage eines Mutterinstituts, einer Finanzholdinggesellschaft oder einer gemischten Finanzholdinggesellschaft, das/die nicht die oberste Mutterinstitut bzw. oberste Finanzholdinggesellschaft oder gemischte Finanzholdinggesellschaft ist (Artikel 4 Absatz 1 Nummer 49 der Eigenmittelverordnung).
. „Einzelebene“ bedeutet, dass der Risikoindikator auf Einzelebene der Rechtsperson (keine Ausnahme oder kein verfügbarer Wert auf teilkonsolidierter oder konsolidierter Basis im Falle einer Ausnahme) gemeldet wird.</t>
  </si>
  <si>
    <t>. „Konsolideeritud tasand“ tähendab konsolideeritud olukorra alusel, mis tuleneb kapitalinõuete määruse nõuete kohaldamisest vastavalt I osa II jaotise 2. peatükile ühe krediidiasutuse või investeerimisühingu suhtes selliselt, nagu kõnealune krediidiasutus või investeerimisühing moodustaks koos ühe või mitme teise üksusega ühe krediidiasutuse või investeerimisühingu (kapitalinõuete määruse artikli 4 lõike 1 punkt 47).
. „Allkonsolideeritud tasand“ tähendab konsolideeritud olukorra alusel emaettevõtjana tegutseva krediidiasutuse või investeerimisühingu, finantsvaldusettevõtja või segafinantsvaldusettevõtja (välja arvatud üksuste alagrupi) konsolideeritud olukorra alusel või sellise emaettevõtjana tegutseva krediidiasutuse või investeerimisühingu, finantsvaldusettevõtja või segafinantsvaldusettevõtja konsolideeritud olukorra alusel, kes ei ole kõrgeima tasandi emaettevõtjana tegutsev krediidiasutus või investeerimisühing, finantsvaldusettevõtja või segafinantsvaldusettevõtja tasandit (kapitalinõuete määruse artikli 4 lõike 1 punkt 49).
. „Individuaalne“ tähendab, et riskinäitajaid kajastatakse üksiku juriidilise isiku tasandil (puudub erand või erandi korral puudub näitaja allkonsolideeritud või konsolideeritud tasanditel).</t>
  </si>
  <si>
    <t>. Ως «ενοποιημένο επίπεδο» νοείται βάσει της ενοποιημένης κατάστασης που προκύπτει από την εφαρμογή των απαιτήσεων σύμφωνα με το πρώτο μέρος τίτλος ΙΙ κεφάλαιο 2 του ΚΚΑ σε ένα ίδρυμα, ως εάν το εν λόγω ίδρυμα αποτελούσε ένα ενιαίο ίδρυμα από κοινού με μία ή περισσότερες άλλες οντότητες (άρθρο 4 παράγραφος 1 σημείο 47 του ΚΚΑ/CRR).
. Ως «υποενοποιημένο επίπεδο» νοείται βάσει της ενοποιημένης κατάστασης μητρικού ιδρύματος, μητρικής χρηματοδοτικής εταιρείας συμμετοχών ή της μητρικής μικτής χρηματοοικονομικής εταιρείας συμμετοχών που δεν περιλαμβάνει υποομάδα οντοτήτων ή βάσει της ενοποιημένης κατάστασης μητρικού ιδρύματος, μητρικής χρηματοδοτικής εταιρείας συμμετοχών ή μητρικής μικτής χρηματοοικονομικής εταιρείας συμμετοχών που δεν είναι το τελικό μητρικό ίδρυμα, η τελική μητρική χρηματοδοτική εταιρεία συμμετοχών ή η τελική μητρική μικτή χρηματοοικονομική εταιρεία συμμετοχών (άρθρο 4 παράγραφος 1 σημείο 49 του ΚΚΑ/CRR).
. Ως «ατομικό επίπεδο» νοείται ότι ο δείκτης κινδύνου αναφέρεται σε επίπεδο μεμονωμένης νομικής οντότητας (δεν έχει χορηγηθεί απαλλαγή ή δεν διατίθενται στοιχεία σε υποενοποιημένο ή ενοποιημένο επίπεδο σε περίπτωση απαλλαγής).</t>
  </si>
  <si>
    <t>. 'consolidated level' means on the basis of the consolidated situation which results from applying the requirement in accordance with Part One, Title II, Chapter 2 of the CRR to an institution as if that institution formed, together with one or more other entities, a single institution (Art. 4.1(47) of the CRR).
. 'sub-consolidated level' means on the basis of the consolidated situation of a parent institution, financial holding company or mixed financial holding company, excluding a sub-group of entities, or on the basis of the consolidated situation of a parent institution, financial holding company or mixed financial holding company that is not the ultimate parent institution, financial holding company or mixed financial holding company (Art. 4.1(49) of the CRR).
. 'Individual' means that the risk indicator is reported at individual legal entity level (no waiver or no figure available at sub-consolidated or consolidated levels in case of a waiver).</t>
  </si>
  <si>
    <t>. «Nivel consolidado»: la situación que resulta de aplicar a una entidad los requisitos que establece el presente Reglamento con arreglo a lo previsto en su parte primera, título II, capítulo 2, como si esa entidad formara, junto con una o varias otras entidades, una sola entidad (art. 4.1, apartado 47, del RRC).
. «Nivel subconsolidado»: sobre la base de la situación consolidada de una entidad matriz, de una sociedad financiera de cartera matriz o de una sociedad financiera mixta de cartera matriz, excluyendo los subconjuntos de entidades, o sobre la base de la situación consolidada de una entidad matriz, de una sociedad financiera de cartera matriz o de una sociedad financiera mixta de cartera matriz que no constituya la última entidad matriz, la última sociedad financiera de cartera matriz o la última sociedad financiera mixta de cartera matriz (art. 4.1, apartado 49, del RRC).
. «Individual» significa que el indicador de riesgo se notifica a nivel de entidad legal individual (sin exención o sin cantidad disponibles a niveles consolidados o subconsolidados en caso de exención).</t>
  </si>
  <si>
    <t>. ’konsolidoidulla tasolla’ tarkoittaa sellaisen konsolidoidun aseman perusteella, joka aiheutuu soveltamalla vaatimusta vakavaraisuusasetuksen ensimmäisen osan II osaston 2 luvun mukaisesti yhteen laitokseen siten kuin kyseinen laitos muodostaisi yhdessä yhden tai useamman yhteisön kanssa yhden ainoan laitoksen (vakavaraisuusasetuksen 4 artiklan 1 kohdan 47 alakohta).
. ’alakonsolidoidulla tasolla’ tarkoitetaan emoyrityksenä toimivan laitoksen, rahoitusalan holdingyhtiön tai rahoitusalan sekaholdingyhtiön konsolidoidun aseman perusteella, lukuun ottamatta yhteisöjen alaryhmää, tai sellaisen emoyrityksenä toimivan laitoksen, rahoitusalan holdingyhtiön tai rahoitusalan sekaholdingyhtiön konsolidoidun aseman perusteella, joka ei ole perimmäinen emoyrityksenä toimiva laitos, rahoitusalan holdingyhtiö tai rahoitusalan sekaholdingyhtiö (vakavaraisuusasetuksen 4 artiklan 1 kohdan 49 alakohta).
. ’Yksittäisellä’ tarkoitetaan, että riski-indikaattori ilmoitetaan yksittäisen oikeussubjektin tasolla (ei vapautusta tai lukujen ilmoittamista alakonsolidoidulla tai konsolidoidulla tasolla vapautuksen yhteydessä).</t>
  </si>
  <si>
    <t>. «Niveau consolidé» signifie sur la base de la situation consolidée qui résulte de l’application à un établissement des exigences prévues à la première partie, titre II, chapitre 2, du CRR comme si cet établissement, ensemble avec une ou plusieurs autres entités, formait un seul établissement (article 4, paragraphe 1, point 47), du CRR].
. «Niveau sous-consolidé» signifie sur la base de la situation consolidée de l’établissement mère, de la compagnie financière holding mère ou de la compagnie financière holding mixte mère, à l’exclusion d’un sous-groupe d’entités, ou sur la base de la situation consolidée d’un établissement mère, d’une compagnie financière holding mère ou d’une compagnie financière holding mixte mère qui n’est pas l’établissement mère ultime, la compagnie financière holding mère ultime ou la compagnie financière holding mixte mère ultime [article 4, paragraphe 1, point 49), du CRR].
. «Individuel» signifie que l’indicateur de risque est déclaré au niveau de l’entité juridique individuelle (aucune dérogation ou aucun chiffre disponible aux niveaux sous-consolidé ou consolidé, en cas de dérogation).</t>
  </si>
  <si>
    <t>. “Livello UE consolidato”, la situazione che risulta dall’applicazione dei requisiti di cui alla parte uno, titolo II, capo 2, del CRR a un ente come se tale ente formasse, insieme a una o più altre entità, un ente unico (articolo 4, paragrafo 1, punto 47), del CRR).. “Livello UE subconsolidato”, sulla base della situazione consolidata dell’ente impresa madre, della società di partecipazione finanziaria o della società di partecipazione finanziaria mista ad esclusione di un sottogruppo di entità o sulla base della situazione consolidata di un ente impresa madre, una società di partecipazione finanziaria o una società di partecipazione finanziaria mista che non è l’ente impresa madre, la società di partecipazione finanziaria o la società di partecipazione finanziaria mista apicale (articolo 4, paragrafo 1, punto 49), del CRR).. “Individuale”, l’indicatore di rischio è segnalato a livello individuale di entità giuridica (nessuna deroga o nessun dato disponibile a livelli consolidati e subconsolidati in caso di deroga).</t>
  </si>
  <si>
    <t>. Konsoliduotas lygmuo yra pagrįstas konsoliduota padėtimi, kuri susidaro tuo atveju, kai KRR reikalavimai pagal pirmos dalies II antraštinės dalies 2 skyrių įstaigai taikomi taip, lyg ta įstaiga kartu su vienu arba daugiau subjektų būtų viena įstaiga (KRR 4 straipsnio 1 dalies 47 punktas).
. Iš dalies konsoliduotas lygmuo yra pagrįstas patronuojančiosios įstaigos, finansų kontroliuojančiosios bendrovės arba mišrią veiklą vykdančiosios finansų kontroliuojančiosios bendrovės, išskyrus subjektų pogrupį, konsoliduota būkle arba patronuojančiosios įstaigos, finansų kontroliuojančiosios bendrovės arba mišrią veiklą vykdančiosios finansų kontroliuojančiosios bendrovės, kuri nėra pagrindinė patronuojančioji įstaiga, finansų kontroliuojančioji bendrovė arba mišrią veiklą vykdanti finansų kontroliuojančioji bendrovė, konsoliduota būkle (KRR 4 straipsnio 1 dalies 49 punktas).
. Individualus reiškia, kad rizikos rodiklis nurodomas atskiro juridinio asmens lygmeniu (išimtis nesuteikta arba, jei suteikta, nenurodomas joks skaičius iš dalies konsoliduotu lygmeniu arba konsoliduotu lygmeniu).</t>
  </si>
  <si>
    <t>. 'konsolidēti' nozīmē, pamatojoties uz konsolidēto finanšu stāvokli, kas izriet no Kapitāla prasību regulas 1. daļas II sadaļas 2. nodaļas prasību piemērošanas iestādei tā, it kā šī iestāde kopā ar vienu vai vairākām citām iestādēm viedo vienu kopēju iestādi (Kapitāla prasību regulas 4. panta 1. punkta 47. apakšpunkts).
. 'subkonsolidēti' nozīmē, pamatojoties uz mātes iestādes, finanšu pārvaldītājsabiedrības vai jauktas finanšu pārvaldītājsabiedrības konsolidēto finanšu stāvokli, izņemot sabiedrību apakšgrupu, vai pamatojoties uz tādas mātes iestādes, finanšu pārvaldītājsabiedrības vai jauktas finanšu pārvaldītājsabiedrības, kura nav galvenā mātes iestāde, finanšu pārvaldītājsabiedrība vai jaukta finanšu pārvaldītājsabiedrība, konsolidēto finanšu stāvokli (Kapitāla prasību regulas 4. panta 1. punkta 49. apakšpunkts).
. 'Individuāli' nozīmē, ka riska rādītājs tiek norādīts individuālā juridiskās personas līmenī (nav nekāda atbrīvojuma vai atbrīvojuma gadījumā nav nekādu datu subkonsolidētā vai konsolidētā līmenī).</t>
  </si>
  <si>
    <t>. „Konsolidirana raven“ pomeni na podlagi konsolidiranega položaja, ki je posledica uporabe zahteve v skladu s poglavjem 2 naslova II dela 1 uredbe CRR za institucijo, kot če bi ta skupaj z enim ali več drugimi subjekti predstavljala eno samo institucijo (člen 4(1)(47) uredbe CRR).
. „Subkonsolidirana raven“ pomeni na podlagi konsolidiranega položaja nadrejene institucije, finančnega holdinga ali mešanega finančnega holdinga z izključitvijo podskupine subjektov ali na podlagi konsolidiranega položaja nadrejene institucije, finančnega holdinga ali mešanega finančnega holdinga, ki ni končna nadrejena institucija, finančni holding oziroma mešani finančni holding (člen 4(1)(49) uredbe CRR).
. „Posamična raven“ pomeni, da se kazalnik tveganja poroča na ravni posameznega pravnega subjekta (ni na voljo opustitev ali vrednost na subkonsolidirani podlagi ali konsolidirani podlagi v primeru opustitve).</t>
  </si>
  <si>
    <t>. „konsolidovaná úroveň“ je základ konsolidovanej situácie, ktorá vyplýva z uplatňovania požiadavky v súlade s prvou časťou, hlavou II kapitolou 2 CRR na inštitúciu, ako keby táto inštitúcia spoločne s jedným alebo viacerými inými subjektmi tvorila jednu inštitúciu (článok 4 ods. 1 bod 47 CRR).
. „subkonsolidovaná úroveň“ znamená na základe konsolidovanej situácie materskej inštitúcie, finančnej holdingovej spoločnosti alebo zmiešanej finančnej holdingovej spoločnosti s výnimkou podskupiny subjektov, alebo na základe konsolidovanej situácie materskej inštitúcie, finančnej holdingovej spoločnosti alebo zmiešanej finančnej holdingovej spoločnosti, ktorá nie je konečnou materskou inštitúciou, finančnou holdingovou spoločnosťou alebo zmiešanou finančnou holdingovou spoločnosťou (článok 4 ods. 1 bod 49 CRR).
. „Individuálne“ znamená, že ukazovateľ rizika je vykazovaný na úrovni individuálneho právneho subjektu (bez zrieknutia sa alebo bez dostupného číselného údaju na subkonsolidovanej alebo konsolidovanej úrovni v prípade zrieknutia sa).</t>
  </si>
  <si>
    <t>Definition_4A3_Tab4</t>
  </si>
  <si>
    <t>E221</t>
  </si>
  <si>
    <t>See 1A7</t>
  </si>
  <si>
    <t>Definition_4A4_Tab4</t>
  </si>
  <si>
    <t>E222</t>
  </si>
  <si>
    <t>Definition_4A6_Tab4</t>
  </si>
  <si>
    <t>E223</t>
  </si>
  <si>
    <t>Hefboomratio die gebruik maakt van een overgangsdefinitie van Tier 1, die is vastgesteld met het oog op template nummer 47 (LRCalc) van bijlage X van Uitvoeringsverordening nr. 680/2014.</t>
  </si>
  <si>
    <t>Definition_4A7_Tab4</t>
  </si>
  <si>
    <t>E224</t>
  </si>
  <si>
    <t>Finantsvõimenduse määr kasutab esmase omakapitali üleminekuperioodil rakendatavat määratlust, nagu see on määratletud ELi COREP-FINREP-määruse X lisa vormi 47 (LRCalc) jaoks.</t>
  </si>
  <si>
    <t>Δείκτης μόχλευσης που χρησιμοποιεί έναν μεταβατικό ορισμό της Κατηγορίας 1, όπως προσδιορίζεται για τους σκοπούς του υποδείγματος αριθ. 47 (LRCalc) του παραρτήματος Χ του κανονισμού ΕΕ COREP FINREP.</t>
  </si>
  <si>
    <t>Ratio de apalancamiento utilizando una definición transicional de Nivel 1 tal y como se determina para el objetivo de la plantilla número 47 (LRCalc) del Anexo X del Reglamento UE COREP FINREP.</t>
  </si>
  <si>
    <t>Vähimmäisomavaraisuusaste (ensisijaiseen pääomaan sovelletaan siirtymäkauden aikaista määritelmää), kuten on vahvistettu EU:n COREP-/FINREP-asetuksen liitteessä X olevan mallin numero 47/LRCalc soveltamiseksi.</t>
  </si>
  <si>
    <t>Ratio de levier utilisant une définition transitoire des fonds propres de catégorie 1 tels que déterminés aux fins du modèle nº 47 (LRCalc) de l’annexe X du règlement COREP FINREP UE.</t>
  </si>
  <si>
    <t>Coefficiente di leva finanziaria che utilizza una definizione transitoria di classe 1, come stabilito ai fini del modello numero 47 (LRCalc) dell’allegato X del regolamento UE COREP FINREP.</t>
  </si>
  <si>
    <t>Sverto koeficientas, remiantis pereinamojo laikotarpio 1 lygio apibrėžtimi, nustatytas ES COREP FINREP reglamento X priedo formos 47 (LRCalc) pildymo tikslais.</t>
  </si>
  <si>
    <t>Sviras rādītājs, izmantojot pirmā līmeņa kapitāla pārejas definīciju, kā noteikts veidnei Nr. 47 (LRCalc) ES COREP FINREP regulas X pielikumā.</t>
  </si>
  <si>
    <t>„Količnik finančnega vzvoda“ z uporabo prehodne opredelitve temeljnega kapitala, kot je opredeljen za namen predloge št. 47 (LRCalc) Priloge X k uredbi EU o COREP in FINREP.</t>
  </si>
  <si>
    <t>Ukazovateľ finančnej páky s použitím prechodného vymedzenia Tier 1, ktorý je stanovený na účel vzoru číslo 47 (LRCalc) prílohy X k nariadeniu EÚ o COREP a FINREP.</t>
  </si>
  <si>
    <t>Definition_4A8_Tab4</t>
  </si>
  <si>
    <t>E225</t>
  </si>
  <si>
    <t>Zie 4A2</t>
  </si>
  <si>
    <t>Definition_4A9_Tab4</t>
  </si>
  <si>
    <t>E226</t>
  </si>
  <si>
    <t>Siehe 4A2.</t>
  </si>
  <si>
    <t>Vt 4A2</t>
  </si>
  <si>
    <t>Βλέπε 4A2</t>
  </si>
  <si>
    <t>See 4A2</t>
  </si>
  <si>
    <t>Véase 4A2</t>
  </si>
  <si>
    <t>Ks. kenttä 4A2</t>
  </si>
  <si>
    <t>Voir 4A2</t>
  </si>
  <si>
    <t>Cfr. 4A2.</t>
  </si>
  <si>
    <t>Žr. 4A2</t>
  </si>
  <si>
    <t>Skatīt 4A2</t>
  </si>
  <si>
    <t>Glej 4A2</t>
  </si>
  <si>
    <t>Pozri 4A2</t>
  </si>
  <si>
    <t>Definition_4A10_Tab4</t>
  </si>
  <si>
    <t>E227</t>
  </si>
  <si>
    <t>Definition_4A11_Tab4</t>
  </si>
  <si>
    <t>E228</t>
  </si>
  <si>
    <t>Definition_4A13_Tab4</t>
  </si>
  <si>
    <t>E229</t>
  </si>
  <si>
    <t>Definition_4A14_Tab4</t>
  </si>
  <si>
    <t>E230</t>
  </si>
  <si>
    <t>Definition_4A15_Tab4</t>
  </si>
  <si>
    <t>E231</t>
  </si>
  <si>
    <t>Definition_4A16_Tab4</t>
  </si>
  <si>
    <t>E232</t>
  </si>
  <si>
    <t>Zie 2A1</t>
  </si>
  <si>
    <t>Definition_4A17_Tab4</t>
  </si>
  <si>
    <t>E233</t>
  </si>
  <si>
    <t>Siehe 2A1.</t>
  </si>
  <si>
    <t>Vt 2A1</t>
  </si>
  <si>
    <t>Βλέπε 2A1</t>
  </si>
  <si>
    <t>See 2A1</t>
  </si>
  <si>
    <t>Véase 2A1</t>
  </si>
  <si>
    <t>Ks. kenttä 2A1</t>
  </si>
  <si>
    <t>Voir 2A1</t>
  </si>
  <si>
    <t>Cfr. 2A1</t>
  </si>
  <si>
    <t>Žr. 2A1</t>
  </si>
  <si>
    <t>Skatīt 2A1</t>
  </si>
  <si>
    <t>Glej 2A1</t>
  </si>
  <si>
    <t>Pozri 2A1</t>
  </si>
  <si>
    <t>Definition_4A18_Tab4</t>
  </si>
  <si>
    <t>E234</t>
  </si>
  <si>
    <t>Definition_4B1_Tab4</t>
  </si>
  <si>
    <t>E240</t>
  </si>
  <si>
    <t>Definition_4B2_Tab4</t>
  </si>
  <si>
    <t>E241</t>
  </si>
  <si>
    <t>Siehe 4A2</t>
  </si>
  <si>
    <t>Definition_4B3_Tab4</t>
  </si>
  <si>
    <t>E242</t>
  </si>
  <si>
    <t>Definition_4B4_Tab4</t>
  </si>
  <si>
    <t>E243</t>
  </si>
  <si>
    <t>Definition_4B5_Tab4</t>
  </si>
  <si>
    <t>E244</t>
  </si>
  <si>
    <t>Definition_4B6_Tab4</t>
  </si>
  <si>
    <t>E245</t>
  </si>
  <si>
    <t>Definition_4C1_Tab4</t>
  </si>
  <si>
    <t>E251</t>
  </si>
  <si>
    <t>Definition_4C2_Tab4</t>
  </si>
  <si>
    <t>E252</t>
  </si>
  <si>
    <t>Definition_4C3_Tab4</t>
  </si>
  <si>
    <t>E253</t>
  </si>
  <si>
    <t>Definition_4C4_Tab4</t>
  </si>
  <si>
    <t>E254</t>
  </si>
  <si>
    <t>Definition_4C5_Tab4</t>
  </si>
  <si>
    <t>E255</t>
  </si>
  <si>
    <t>Definition_4C6_Tab4</t>
  </si>
  <si>
    <t>E256</t>
  </si>
  <si>
    <t>Definition_4C7_Tab4</t>
  </si>
  <si>
    <t>E257</t>
  </si>
  <si>
    <t>Definition_4C8_Tab4</t>
  </si>
  <si>
    <t>E258</t>
  </si>
  <si>
    <t>Definition_4D1_Tab4</t>
  </si>
  <si>
    <t>E264</t>
  </si>
  <si>
    <t>. Artikel 92 Absatz 3 Buchstabe b Ziffer i der Eigenmittelverordnung: „die gemäß Titel IV dieses Teils oder Teil 4 ermittelten Eigenmittelanforderungen für die Handelsbuchtätigkeit des Instituts für i) das Positionsrisiko [...]“. Artikel 92 Absatz 4 Buchstabe b der Eigenmittelverordnung: „die Institute multiplizieren die Eigenmittelanforderungen nach Absatz 3 Buchstaben b bis e mit dem Faktor 12,5.“</t>
  </si>
  <si>
    <t>. Kapitalinõuete määruse artikli 92 lõike 3 punkti b alapunkt i: „Krediidiasutuse või investeerimisühingu kauplemisportfelliga seotud tegevusele esitatavad omavahendite nõuded, mis on vastavalt vajadusele kindlaks määratud käesoleva osa IV jaotise või IV osa kohaselt seoses järgmisega: i) positsioonirisk.“ Kapitalinõuete määruse artikli 92 lõike 4 punkt b: „Krediidiasutused ja investeerimisühingud korrutavad kõnealuse lõike punktides b–e sätestatud omavahendite nõuded 12,5-ga.“</t>
  </si>
  <si>
    <t>. Artículo 92, apartado 3, letra b), punto i), del RRC: «los requisitos de fondos propios determinados de acuerdo con el título IV de la presente parte, o la parte cuarta, según proceda, de la cartera de negociación de una entidad, con respecto a lo siguiente: i) el riesgo de posición»
. Artículo 92, apartado 4, letra b), del RRC: «las entidades multiplicarán por 12,5 los requisitos de fondos propios establecidos en las letras b) a e) del citado apartado».</t>
  </si>
  <si>
    <t>. Article 92, paragraphe 3, point b), i), du CRR: «les exigences de fonds propres applicables au portefeuille de négociation de l’établissement, calculées, selon le cas, conformément au titre IV de la présente partie, ou à la quatrième partie pour: i) le risque de position»
. Article 92, paragraphe 4, point b), du CRR: «les établissements multiplient les exigences de fonds propres visées aux points b) à e) dudit paragraphe par 12,5.»</t>
  </si>
  <si>
    <t>. Articolo 92, paragrafo 3, lettera b), punto i), del CRR: “i requisiti in materia di fondi propri, determinati conformemente al titolo IV della presente parte o alla parte quattro, a seconda del caso, per le attività ricomprese nel portafoglio di negoziazione di un ente, per quanto segue: i) rischio di posizione”
. Articolo 92, paragrafo 4, lettera b), del CRR: “gli enti moltiplicano i requisiti in materia di fondi propri di cui alle lettere da b) a e) di tale paragrafo per 12,5”.</t>
  </si>
  <si>
    <t>. KRR 92 straipsnio 3 dalies b punkto i papunktis: „atitinkamai pagal šios dalies IV antraštinę dalį arba ketvirtą dalį apskaičiuotą nuosavų lėšų reikalavimą įstaigos prekybos knygoje apskaitomos veiklos atžvilgiu, skirtą: i) pozicijų rizikai;“
. KRR 92 straipsnio 4 dalies b punktas: „tos dalies b–e punktuose nurodytą nuosavų lėšų reikalavimą įstaigos daugina iš 12,5.“</t>
  </si>
  <si>
    <t>. Kapitāla prasību regulas 92. panta 3. punkta b) apakšpunkta i) punkts: 'pašu kapitāla prasības, ko attiecīgā gadījumā nosaka saskaņā ar šīs daļas vai Ceturtās daļas IV sadaļu, attiecībā uz iestādes tirdzniecības portfeļa darījumiem: i) pozīcijas riskam'
. Kapitāla prasību regulas 92. panta 4. punkta b) apakšpunkts: 'iestādes reizina šā punkta b)–e) apakšpunktā minētās pašu kapitāla prasības ar 12,5.'</t>
  </si>
  <si>
    <t>. Člen 92(3)(b)(i) uredbe CRR: „kapitalske zahteve, določene v skladu z naslovom IV tega dela ali dela 4, kot je ustrezno, za postavke trgovalne knjige institucije za naslednje: (i) pozicijsko tveganje;“
. Člen 92(4)(b) uredbe CRR: „institucije kapitalske zahteve iz točk (b) do (e) navedenega odstavka pomnožijo z 12,5.“</t>
  </si>
  <si>
    <t>. Článok 92 ods. 3 písm. b) bod i) CRR: „požiadavky na vlastné zdroje stanovené v súlade s hlavou IV tejto časti, prípadne štvrtou časťou, pre činnosti v obchodnej knihe inštitúcie pre: i) pozičné riziko“
. Článok 92 ods. 4 písm. b) CRR: „inštitúcie vynásobia požiadavky na vlastné zdroje uvedené v písmenách b) až e) tohto odseku koeficientom 12,5.“</t>
  </si>
  <si>
    <t>Definition_4D2_Tab4</t>
  </si>
  <si>
    <t>E265</t>
  </si>
  <si>
    <t>Definition_4D3_Tab4</t>
  </si>
  <si>
    <t>E266</t>
  </si>
  <si>
    <t>Definition_4D4_Tab4</t>
  </si>
  <si>
    <t>E267</t>
  </si>
  <si>
    <t>Το «συνολικό ονομαστικό ποσό εκτός ισολογισμού» προσδιορίζεται ως το άθροισμα των ποσών που αναφέρονται στις γραμμές 100, 140, 150 και 160, και στη στήλη 070 του υποδείγματος C 40.00</t>
  </si>
  <si>
    <t>’Taseen ulkopuolinen nimellismäärä yhteensä’ määritetään mallin C 40.00 riveillä 100, 140, 150 ja 160 sekä sarakkeessa 070 ilmoitettujen määrien summana</t>
  </si>
  <si>
    <t>Het ‘Totale nominale bedrag buiten de balanstelling’ is de som van de bedragen die zijn gerapporteerd in de rijen 100, 140, 150 en 160, en in kolom 070 van template C 40.00</t>
  </si>
  <si>
    <t>Definition_4D5_Tab4</t>
  </si>
  <si>
    <t>E268</t>
  </si>
  <si>
    <t>Der „außerbilanzielle Gesamtnennwert“ wird durch Addition der in den Zeilen 100, 140, 150 und 160 und in der Spalte 070 der Meldevorlage C 40.00 gemeldeten Beträge ermittelt.</t>
  </si>
  <si>
    <t>„Bilansiväliste kirjete kogusumma nimiväärtus“ määratakse kindlaks vormi C 40.00 ridadel 100, 140, 150 ja 160 ning veerus 070 kajastatud arvude summana.</t>
  </si>
  <si>
    <t>The 'Total off-balance sheet nominal amount' is determined as the sum of the amounts reported in rows 100, 140, 150 and 160, and in the column 070 of the template C 40.00</t>
  </si>
  <si>
    <t>La «cantidad total nominal fuera del balance» se determina como la suma de las cantidades declaradas en las filas 100, 140, 150 y 160, y en la columna 070 de la plantilla C 40.00</t>
  </si>
  <si>
    <t>Le «Total du montant nominal de hors bilan» est défini comme la somme des montants déclarés aux lignes 100, 140, 150 et 160 et à la colonne 070 du modèle C 40.00</t>
  </si>
  <si>
    <t>L’“importo nominale complessivo fuori bilancio” è determinato dalla somma degli importi segnalati nelle righe 100, 140, 150 e 160, e nella colonna 070 del modello C 40.00</t>
  </si>
  <si>
    <t>„Bendra nebalansinė nominalioji suma“ apskaičiuojama sudėjus C 40.00 formos 100, 140, 150 ir 160 eilutėse ir 070 stulpelyje nurodytas sumas.</t>
  </si>
  <si>
    <t>Kopējo ārpusbilances nominālvērtību' nosaka kā 100., 140., 150. un 160. rindā un veidnes Nr. C 40.00 070. slejā norādīto summu kopsummu.</t>
  </si>
  <si>
    <t>„Skupni nominalni znesek, ki je knjižen kot zunajbilančna postavka“, se določi kot vsota zneskov iz vrstic 100, 140, 150 in 160 ter stolpca 070 predloge C 40.00.</t>
  </si>
  <si>
    <t>„Celková nominálna hodnota podsúvahy“ je stanovená ako súčet súm uvedených v riadkoch 100, 140, 150 a 160 a v stĺpci 070 vzoru C 40.00</t>
  </si>
  <si>
    <t>Definition_4D6_Tab4</t>
  </si>
  <si>
    <t>E269</t>
  </si>
  <si>
    <t>Definition_4D7_Tab4</t>
  </si>
  <si>
    <t>E270</t>
  </si>
  <si>
    <t>Definition_4D8_Tab4</t>
  </si>
  <si>
    <t>E271</t>
  </si>
  <si>
    <t xml:space="preserve">Το «συνολικό άνοιγμα σε παράγωγα» προσδιορίζεται ως το άθροισμα των ποσών που αναφέρονται στις γραμμές 060, 070, 080, 090, 100, 110, 120, 130, 140 του υποδείγματος C 47.00. </t>
  </si>
  <si>
    <t xml:space="preserve">Johdannaisriskin kokonaismäärä määritetään mallin C 47.00 riveillä 060, 070, 080, 090, 100, 110, 120, 130 ja 140 ilmoitettujen määrien summana </t>
  </si>
  <si>
    <t xml:space="preserve">De ‘Totale blootstelling aan derivaten’ is de som van de bedragen die zijn gerapporteerd in de rijen 060,070,080,090,100,110,120,130,140 van template C 47.00. </t>
  </si>
  <si>
    <t>Definition_4D9_Tab4</t>
  </si>
  <si>
    <t>E272</t>
  </si>
  <si>
    <t xml:space="preserve">Die „Derivativen Gesamtrisikopositionen“ werden durch Addition der in den Zeilen 060, 070, 080, 090, 100, 110, 120, 130 und 140 der Meldevorlage C 47.00 gemeldeten Beträge ermittelt. </t>
  </si>
  <si>
    <t xml:space="preserve">„Tuletisinstrumentide koguriskipositsioon“ määratakse vormi C 47.00 ridadel 060, 070, 080, 090, 100, 110, 120, 130 ja 140 kajastatud arvude summana. </t>
  </si>
  <si>
    <t>Βλέπε 1C5</t>
  </si>
  <si>
    <t xml:space="preserve">The 'Total derivative exposure' is determined as the sum of the amounts reported in rows 060,070,080,090,100,110,120,130,140 of the C 47.00 template </t>
  </si>
  <si>
    <t xml:space="preserve">La «exposición total a instrumentos derivados» se determina como la suma de las cantidades declaradas en las filas 060, 070, 080, 090, 100, 110, 120, 130, 140 de la plantilla C 47.00. </t>
  </si>
  <si>
    <t>Ks. kenttä 1C5</t>
  </si>
  <si>
    <t xml:space="preserve">L’«exposition totale aux dérivés» est définie comme la somme des montants déclarés aux lignes 060,070,080,090,100,110,120,130,140 du modèle C 47.00. </t>
  </si>
  <si>
    <t xml:space="preserve">L’“Esposizione complessiva ai derivati” è determinata dalla somma degli importi segnalati nelle righe 060,070,080,090,100,110,120,130,140 del modello C 47.00 </t>
  </si>
  <si>
    <t xml:space="preserve">„Bendra išvestinių finansinių priemonių pozicijos suma“ apskaičiuojama sudėjus C 47.00 formos 060,070,080,090,100,110,120,130,140 eilutes. </t>
  </si>
  <si>
    <t xml:space="preserve">Atvasināto instrumentu riska darījumu kopsummu' nosaka kā veidnes Nr. C 47.00 060., 070., 080., 090., 100., 110., 120., 130., 140. rindā norādīto summu kopsummu </t>
  </si>
  <si>
    <t>Zie 1C5</t>
  </si>
  <si>
    <t xml:space="preserve">„Skupna izpostavljenost izvedenih finančnih instrumentov“ se določi kot vsota zneskov iz vrstic 060, 070, 080, 090, 100, 110, 120, 130, 140 predloge C 47.00 </t>
  </si>
  <si>
    <t xml:space="preserve">„Celková derivátová expozícia“ je stanovená ako súčet súm vykázaných v riadkoch 060, 070, 080, 090, 100, 110, 120, 130, 140 vzoru C 47.00 </t>
  </si>
  <si>
    <t>Definition_4D10_Tab4</t>
  </si>
  <si>
    <t>E273</t>
  </si>
  <si>
    <t>Siehe 1C5</t>
  </si>
  <si>
    <t>Vt 1C5</t>
  </si>
  <si>
    <t>See 1C5</t>
  </si>
  <si>
    <t>Véase 1C5</t>
  </si>
  <si>
    <t>Voir 1C5</t>
  </si>
  <si>
    <t>Cfr. 1C5</t>
  </si>
  <si>
    <t>Žr. 1C5</t>
  </si>
  <si>
    <t>Skatīt 1C5</t>
  </si>
  <si>
    <t>Glej 1C5</t>
  </si>
  <si>
    <t>Pozri 1C5</t>
  </si>
  <si>
    <t>Definition_4D11_Tab4</t>
  </si>
  <si>
    <t>E274</t>
  </si>
  <si>
    <t>Definition_4D12_Tab4</t>
  </si>
  <si>
    <t>E275</t>
  </si>
  <si>
    <t>Definition_4D13_Tab4</t>
  </si>
  <si>
    <t>E276</t>
  </si>
  <si>
    <t>Definition_1C3_Tab4</t>
  </si>
  <si>
    <t>E277</t>
  </si>
  <si>
    <t>Definition_1C4_Tab4</t>
  </si>
  <si>
    <t>E278</t>
  </si>
  <si>
    <t>Definition_4D14_Tab4</t>
  </si>
  <si>
    <t>«Ναι» σημαίνει ότι κατά την ημερομηνία αναφοράς πληρούνται οι κάτωθι τρεις προϋποθέσεις:
   α) το ίδρυμα αποτελεί μέρος ομίλου που έχει τεθεί υπό αναδιάρθρωση αφού έχει λάβει δημόσια ή ισοδύναμα κεφάλαια, όπως από χρηματοδοτική ρύθμιση εξυγίανσης·
β) το ίδρυμα αποτελεί μέρος ομίλου που εξακολουθεί να βρίσκεται εντός της περιόδου αναδιάρθρωσης ή εκκαθάρισης ή ρευστοποίησης·
γ) το ίδρυμα αποτελεί μέρος ομίλου που δεν βρίσκεται στα τελευταία 2 έτη εφαρμογής του σχεδίου αναδιάρθρωσης.</t>
  </si>
  <si>
    <t>”Kyllä” tarkoittaa, että seuraavat kolme edellytystä täyttyvät viitepäivämääränä:
   a) Laitos kuuluu konserniin, jossa on käynnistetty organisaatiouudistus sen jälkeen, kun se on saanut valtion varoja tai vastaavia varoja esimerkiksi kriisinratkaisun rahoitusjärjestelystä.
b) Laitos kuuluu konserniin, jossa organisaatiouudistus, alasajo tai selvitystila on edelleen käynnissä.
c) Laitos kuuluu konserniin, jossa ei ole meneillään organisaatiouudistussuunnitelman täytäntöönpanon kaksi viimeistä  vuotta.</t>
  </si>
  <si>
    <t>‘Ja’ betekent dat op de referentiedatum aan de volgende drie voorwaarden is voldaan:
   a) de instelling maakt deel uit van een groep die moet herstructureren nadat zij overheids- of soortgelijke middelen heeft ontvangen, zoals van een financieringsregeling voor de afwikkeling;
b) de instelling maakt deel uit van een groep die zich nog in een periode van herstructurering, afbouw of faillissement bevindt; 
c) de instelling maakt deel uit van een groep die zich nog niet in de laatste twee jaar van de uitvoering van het herstructureringsplan bevindt.</t>
  </si>
  <si>
    <t>Definition_4D17_Tab4</t>
  </si>
  <si>
    <t>„Jah“ tähendab, et aruandekuupäevaks on täidetud kolm järgmist tingimust:
   a) asutus kuulub kontserni, mille suhtes kohaldatakse restruktureerimist pärast riigi või mis tahes samaväärsete vahendite saamist, näiteks kriisilahendusrahastust;
b) asutus kuulub kontserni, mis on endiselt restruktureerimise või lõpetamise faasis;
c) asutus kuulub kontserni, mis ei ole etapis, mis hõlmab restruktureerimiskava rakendamise viimast kaht aastat.</t>
  </si>
  <si>
    <t>Yes' means that the three conditions below are met at the reference date:
   a) The institution is part of a group that has been put under restructuring after receiving any State or equivalent funds such as from a resolution financing arrangement;
   b) The institution is part of a group that is still within the restructuring or winding down or liquidation period; 
   c) The institution is part of a group that is not in the last 2 years of implementation of the restructuring plan.</t>
  </si>
  <si>
    <t>«Sí» se refiere a que las tres condiciones indicadas a continuación se cumplen en la fecha de referencia:
   a) la entidad forma parte de un grupo que está siendo objeto de reestructuración tras recibir fondos públicos o fondos equivalentes en el marco, por ejemplo, de un mecanismo de financiación de la resolución;
   b) la entidad forma parte de un grupo que todavía se encuentra en el período de reestructuración o desmantelamiento o liquidación; 
   c) la entidad forma parte de un grupo que no se encuentra en los últimos 2 años de ejecución del plan de reestructuración.</t>
  </si>
  <si>
    <t>«Oui» signifie que les trois conditions ci-dessous sont remplies à la date de référence:
   a) l’établissement fait partie d’un groupe qui a été mis en restructuration après avoir reçu une aide de l’État ou un financement équivalent provenant, par exemple, d’un dispositif de financement pour la résolution;
   b) l’établissement fait partie d’un groupe qui est encore en période de restructuration ou de liquidation; 
   c) l’établissement fait partie d’un groupe qui ne se trouve pas dans les deux dernières années de mise en œuvre du plan de restructuration.</t>
  </si>
  <si>
    <t>“Sì” significa che le tre condizioni seguenti sono soddisfatte alla data di riferimento:   a) l’ente appartiene a un gruppo sottoposto a ristrutturazione dopo aver ricevuto fondi dello Stato o equivalenti, ad esempio fondi attinti a un meccanismo di finanziamento della risoluzione;
   b) l’ente appartiene a un gruppo che è ancora in ristrutturazione o liquidazione;
   c) l’ente appartiene a un gruppo che negli ultimi 2 anni non ha attuato un piano di ristrutturazione.</t>
  </si>
  <si>
    <t>„Taip“ reiškia, kad ataskaitinę dieną išpildytos šios trys sąlygos:
   a) įstaiga priklauso grupei, kuri yra restruktūrizuojama gavus bet kokias valstybės ar lygiavertes lėšas, pavyzdžiui, iš pertvarkymo finansavimo struktūros;
b) įstaiga priklauso grupei, kurios restruktūrizavimo ar veiklos nutraukimo laikotarpis dar nesibaigė;
c) įstaiga priklauso grupei, kurioje restruktūrizavimo planas nėra įgyvendinamas dvejus paskutinius metus.</t>
  </si>
  <si>
    <t>Jā' nozīmē, ka pārskata datumā ir izpildīti trīs turpmāk norādītie nosacījumi:
   a) Iestāde ir grupas daļa, kura ir pakļauta restrukturizācijai pēc jebkādu valsts vai līdzvērtīgu līdzekļu saņemšanas, piemēram, no noregulējuma finansēšanas kārtības;
b) Iestāde ir grupas daļa, kas joprojām atrodas restrukturizācijas vai bankrota vai likvidācijas periodā;
c) Iestāde ir grupas daļa, kura neatrodas restrukturizācijas plāna īstenošanas pēdējo divu gadu posmā.</t>
  </si>
  <si>
    <t>„Da“ pomeni, da so do referenčnega datuma izpolnjeni trije v nadaljevanju navedeni pogoji:
   a) institucija je del skupine, za katero se je po prejemu kakršnih koli državnih ali njim enakovrednih sredstev, kot so sredstva iz sheme za financiranje reševanja, začelo prestrukturiranje;
b) institucija je del skupine, ki je še vedno v obdobju prestrukturiranja ali prenehanja delovanja ali likvidacije;
c) institucija je del skupine, ki ni v obdobju zadnjih 2 let izvajanja načrta prestrukturiranja.</t>
  </si>
  <si>
    <t>„Áno“ znamená, že k referenčnému dátumu sú splnené nasledujúce tri podmienky:
   a) Inštitúcia je súčasťou skupiny, ktorá sa dostala do reštrukturalizácie potom, čo prijala štátne alebo rovnocenné finančné prostriedky , ako napríklad z mechanizmov financovania riešenia krízových situácií;
   b) Inštitúcia je súčasťou skupiny, ktorá je ešte v období reštrukturalizácie alebo zrušenia, alebo likvidácie;
   c) Inštitúcia je súčasťou skupiny, ktorá nie je v posledných dvoch rokoch vykonávania reštrukturalizačného plánu.</t>
  </si>
  <si>
    <t>Definition_4D18_Tab4</t>
  </si>
  <si>
    <t>Definition_4D19_Tab4</t>
  </si>
  <si>
    <t>E282</t>
  </si>
  <si>
    <t>Guidance_1A1_Tab1</t>
  </si>
  <si>
    <t>F19</t>
  </si>
  <si>
    <t>Wie von der Aufsichtsbehörde veröffentlicht</t>
  </si>
  <si>
    <t>Nagu järelevalveasutus on selle avaldanud</t>
  </si>
  <si>
    <t>Όπως δημοσιεύεται από την εποπτική αρχή</t>
  </si>
  <si>
    <t>As published by the supervisor</t>
  </si>
  <si>
    <t>Tal y como lo publicó el supervisor</t>
  </si>
  <si>
    <t>Valvojan julkaisemassa muodossa</t>
  </si>
  <si>
    <t>tel que publié par l’autorité de surveillance</t>
  </si>
  <si>
    <t>Come da pubblicazione da parte dell’autorità di vigilanza</t>
  </si>
  <si>
    <t>Kaip paskelbta priežiūros institucijos</t>
  </si>
  <si>
    <t>Kā publicējusi uzraudzības iestāde</t>
  </si>
  <si>
    <t>Zoals bekendgemaakt door de toezichthouder</t>
  </si>
  <si>
    <t>Kot ga objavi nadzornik</t>
  </si>
  <si>
    <t>V znení uverejnenom orgánom dohľadu</t>
  </si>
  <si>
    <t>Guidance_1A2_Tab1</t>
  </si>
  <si>
    <t>F20</t>
  </si>
  <si>
    <t>Beispiel: Treurenberg 22</t>
  </si>
  <si>
    <t>Näide: Treurenberg 22</t>
  </si>
  <si>
    <t>Παράδειγμα: Treurenberg 22</t>
  </si>
  <si>
    <t>Example: Treurenberg 22</t>
  </si>
  <si>
    <t>Ejemplo: Treurenberg 22</t>
  </si>
  <si>
    <t>Esimerkki: Treurenberg 22</t>
  </si>
  <si>
    <t>Exemple: Treurenberg 22</t>
  </si>
  <si>
    <t>Esempio: Treurenberg 22</t>
  </si>
  <si>
    <t>Pavyzdys. Treurenberg 22</t>
  </si>
  <si>
    <t>Piemērs: Treurenberg 22</t>
  </si>
  <si>
    <t>Voorbeeld: Treurenberg 22</t>
  </si>
  <si>
    <t>Primer: Treurenberg 22</t>
  </si>
  <si>
    <t>Príklad: Treurenberg 22</t>
  </si>
  <si>
    <t>Guidance_1A3_Tab1</t>
  </si>
  <si>
    <t>F21</t>
  </si>
  <si>
    <t>Guidance_1A4_Tab1</t>
  </si>
  <si>
    <t>F22</t>
  </si>
  <si>
    <t>Guidance_1A5_Tab1</t>
  </si>
  <si>
    <t>F23</t>
  </si>
  <si>
    <t xml:space="preserve">Valige rippmenüüst </t>
  </si>
  <si>
    <t xml:space="preserve">Επιλέξτε από την αναπτυσσόμενη λίστα </t>
  </si>
  <si>
    <t xml:space="preserve">Please select from the drop-down-list </t>
  </si>
  <si>
    <t xml:space="preserve">Seleccione una opción de la lista desplegable </t>
  </si>
  <si>
    <t xml:space="preserve">Selezionare dal menù a discesa </t>
  </si>
  <si>
    <t xml:space="preserve">Pasirinkite iš išskleidžiamojo sąrašo </t>
  </si>
  <si>
    <t xml:space="preserve">Lūdzu, atlasiet no nolaižamā saraksta </t>
  </si>
  <si>
    <t xml:space="preserve">Selecteer deze in de vervolgkeuzelijst </t>
  </si>
  <si>
    <t xml:space="preserve">Izberite iz spustnega seznama </t>
  </si>
  <si>
    <t>Guidance_1A6_Tab1</t>
  </si>
  <si>
    <t>F24</t>
  </si>
  <si>
    <t>Sellele väljale saab asutus sisestada RIAD MFI koodi
. Ühtse Kriisilahendusnõukogu tunnus: Kasutatakse kui RIAD MFI kood puudub.</t>
  </si>
  <si>
    <t>Το πεδίο αυτό επιτρέπει στο ίδρυμα να αναφέρει τον κωδικό του RIAD ΝΧΙ (RIAD MFI)
. Αναγνωριστικός κωδικός SRB: Να χρησιμοποιείται σε περίπτωση που δεν διατίθεται κωδικός RIAD ΝΧΙ (RIAD MFI).</t>
  </si>
  <si>
    <t>This field allows the institution to report its RIAD MFI code
. SRB identifier: To be used where a RIAD MFI code is not available.</t>
  </si>
  <si>
    <t>Este campo le permite a la entidad notificar el código RIAD IFM. Identificador JUR: Se utilizará cuando no haya disponible un código RIAD IFM.</t>
  </si>
  <si>
    <t>Laitos voi ilmoittaa tässä kentässä RIAD MFI -koodinsa
. SRB-tunniste: Käytetään, jos RIAD MFI -koodia ei ole.</t>
  </si>
  <si>
    <t>Ce champ permet à l’établissement de déclarer son code IFM de la base de données RIAD
. Identifiant CRU: À utiliser lorsque le code IFM de la base de données RIAD n’est pas disponible.</t>
  </si>
  <si>
    <t>Questo campo permette all’ente di segnalare il proprio codice IFM RIAD
. Codice identificativo SRB: da utilizzarsi laddove il codice IFM RIAD non sia disponibile.</t>
  </si>
  <si>
    <t>Šiame laukelyje įstaiga gali nurodyti RIAD PFĮ kodą
. BPV identifikacinis kodas: Naudojamas, kai RIAD PFĮ kodas nežinomas.</t>
  </si>
  <si>
    <t>Šajā laukā iestādes var norādīt RIAD MFI kodu
. VNV identifikators: Izmanto, ja nav pieejams RIAD MFI kods.</t>
  </si>
  <si>
    <t>In dit veld kan de instelling de RIAD MFI-code invullen. GAR-identificatiecode: Moet worden gebruikt als er geen RIAD MFI-code beschikbaar is.</t>
  </si>
  <si>
    <t>V tem polju lahko institucija sporoči svojo  RIAD MFI kodo
. Identifikator SRB: se uporablja, kadar  RIAD MFI koda ni na voljo.</t>
  </si>
  <si>
    <t>Toto pole umožňuje inštitúcii nahlásiť jej kód RIAD PFI
. Identifikátor SRB: Treba ho použiť, ak nie je k dispozícii kód RIAD PFI:</t>
  </si>
  <si>
    <t>Guidance_1A7_Tab1</t>
  </si>
  <si>
    <t>F25</t>
  </si>
  <si>
    <t>Guidance_1A8_Tab1</t>
  </si>
  <si>
    <t>F26</t>
  </si>
  <si>
    <t>Wie von der nationalen Abwicklungsbehörde zugewiesen.</t>
  </si>
  <si>
    <t>Vastavalt kriisilahendusasutuse soovitusele.</t>
  </si>
  <si>
    <t>Όπως ορίζεται από την εθνική αρχή εξυγίανσης</t>
  </si>
  <si>
    <t>As advised by the National Resolution Authority</t>
  </si>
  <si>
    <t>Según lo aconsejado por la Autoridad Nacional de Resolución</t>
  </si>
  <si>
    <t>Kansallisen kriisinratkaisuviranomaisen ohjeiden mukaan</t>
  </si>
  <si>
    <t>tel qu’attribué par l’autorité de résolution nationale</t>
  </si>
  <si>
    <t>Come da raccomandazione dell’autorità nazionale di risoluzione</t>
  </si>
  <si>
    <t>Kaip nurodyta nacionalinės pertvarkymo institucijos</t>
  </si>
  <si>
    <t>Kā noteikusi valsts noregulējuma iestāde</t>
  </si>
  <si>
    <t>Zoals geadviseerd door de nationale afwikkelingsautoriteit</t>
  </si>
  <si>
    <t>Kakor obvesti nacionalni organ za reševanje</t>
  </si>
  <si>
    <t>Podľa odporúčania orgánu pre riešenie krízových situácií</t>
  </si>
  <si>
    <t>Guidance_1B1_Tab1</t>
  </si>
  <si>
    <t>F32</t>
  </si>
  <si>
    <t>Guidance_1B2_Tab1</t>
  </si>
  <si>
    <t>F33</t>
  </si>
  <si>
    <t>Guidance_1B3_Tab1</t>
  </si>
  <si>
    <t>F34</t>
  </si>
  <si>
    <t>Guidance_1B4_Tab1</t>
  </si>
  <si>
    <t>F35</t>
  </si>
  <si>
    <t>In diesem Feld kann das Institut die funktionale E-Mail-Adresse angeben, sofern vorhanden.</t>
  </si>
  <si>
    <t>Sellele väljale saab asutus märkida toimiva meiliaadressi, kui see on olemas.</t>
  </si>
  <si>
    <t>Το πεδίο αυτό επιτρέπει στο ίδρυμα να αναφέρει τη λειτουργική διεύθυνση e-mail, εφόσον είναι διαθέσιμη</t>
  </si>
  <si>
    <t>This field allows the institution to report the functional address email, when it is available</t>
  </si>
  <si>
    <t>Este campo le permite a la entidad notificar la dirección de correo electrónico funcional, cuando esté disponible</t>
  </si>
  <si>
    <t>Laitos voi ilmoittaa tässä kentässä sähköpostiviesteille asiointiosoitteen, jos sellainen on</t>
  </si>
  <si>
    <t>Ce champ permet à l’établissement de déclarer l’adresse électronique fonctionnelle (lorsqu’elle est disponible)</t>
  </si>
  <si>
    <t>Questo campo permette all’ente di segnalare l’indirizzo di posta elettronica funzionale, ove disponibile.</t>
  </si>
  <si>
    <t>Šiame laukelyje įstaiga gali nurodyti veikiantį e. pašto adresą, jei toks yra.</t>
  </si>
  <si>
    <t>Šajā laukā iestādes var norādīt funkcionālu e-pasta adresi, ja tāda ir pieejama.</t>
  </si>
  <si>
    <t>In dit veld kan de instelling het functionele e-mailadres, indien beschikbaar, invullen</t>
  </si>
  <si>
    <t>V tem polju lahko institucija sporoči delujoči e-naslov, če je na voljo.</t>
  </si>
  <si>
    <t>Toto pole umožňuje inštitúcii uviesť funkčnú e-mailovú adresu, ak je k dispozícii</t>
  </si>
  <si>
    <t>Guidance_1B5_Tab1</t>
  </si>
  <si>
    <t>F36</t>
  </si>
  <si>
    <t>In diesem Feld kann das Institut eine Telefonnummer angeben.</t>
  </si>
  <si>
    <t>Sellele väljale saab asutus sisestada telefoninumbri.</t>
  </si>
  <si>
    <t>Το πεδίο αυτό επιτρέπει στο ίδρυμα να αναφέρει αριθμό τηλεφώνου.</t>
  </si>
  <si>
    <t>This field allows the institution to report a phone number.</t>
  </si>
  <si>
    <t>Este campo permite a la entidad notificar un número de teléfono.</t>
  </si>
  <si>
    <t>Laitos voi ilmoittaa tässä kentässä puhelinnumeron.</t>
  </si>
  <si>
    <t>Ce champ permet à l’établissement de déclarer un numéro de téléphone.</t>
  </si>
  <si>
    <t>Questo campo permette all’ente di segnalare un numero di telefono.</t>
  </si>
  <si>
    <t>Šiame laukelyje įstaiga gali nurodyti telefono numerį.</t>
  </si>
  <si>
    <t>Šajā laukā iestādes var norādīt tālruņa numuru.</t>
  </si>
  <si>
    <t>In dit veld kan de instelling een telefoonnummer invullen.</t>
  </si>
  <si>
    <t>V tem polju lahko institucija sporoči telefonsko številko.</t>
  </si>
  <si>
    <t>Toto pole umožňuje inštitúcii uviesť telefónne číslo.</t>
  </si>
  <si>
    <t>Guidance_1C1_Tab1</t>
  </si>
  <si>
    <t>F42</t>
  </si>
  <si>
    <t>Guidance_1C2_Tab1</t>
  </si>
  <si>
    <t>F43</t>
  </si>
  <si>
    <t>Guidance_1C3_Tab1</t>
  </si>
  <si>
    <t>F44</t>
  </si>
  <si>
    <t>Guidance_1C4_Tab1</t>
  </si>
  <si>
    <t>F45</t>
  </si>
  <si>
    <t>Guidance_1C5_Tab1</t>
  </si>
  <si>
    <t>F46</t>
  </si>
  <si>
    <t>Guidance_1C6_Tab1</t>
  </si>
  <si>
    <t>F47</t>
  </si>
  <si>
    <t>Guidance_1C7_Tab1</t>
  </si>
  <si>
    <t>F48</t>
  </si>
  <si>
    <t>Guidance_1C8_Tab1</t>
  </si>
  <si>
    <t>F49</t>
  </si>
  <si>
    <t>Guidance_1C9_Tab1</t>
  </si>
  <si>
    <t>F50</t>
  </si>
  <si>
    <t>Guidance_1C10_Tab1</t>
  </si>
  <si>
    <t>F51</t>
  </si>
  <si>
    <t>Guidance_1D1_Tab1</t>
  </si>
  <si>
    <t>F57</t>
  </si>
  <si>
    <t>Guidance_1D2_Tab1</t>
  </si>
  <si>
    <t>F58</t>
  </si>
  <si>
    <t>Guidance_1E1_Tab1</t>
  </si>
  <si>
    <t>F64</t>
  </si>
  <si>
    <t>Guidance_2A1_Tab2</t>
  </si>
  <si>
    <t>F77</t>
  </si>
  <si>
    <t>„Summe der Verbindlichkeiten“ bezeichnet die Bilanzsumme (Summe der Verbindlichkeiten und Eigenkapitalposten) zum Stichtag entsprechend den Angaben im Jahresabschluss, anhand derer der Stichtag für das Meldeformular festgelegt wurde (siehe Nr. 4 des Abschnitts B „Allgemeine Anweisungen für das Ausfüllen des Meldeformulars“ im Reiter „Lies mich“).</t>
  </si>
  <si>
    <t>Kohustuste kogusumma tähendab kogu bilansimahtu (kohustuste ja omakapitali kirjete summa) aruandekuupäeval ja nagu see on esitatud aruandeaasta finantsaruannetes, mis võimaldavad määrata aruandekuupäeva aruandlusvormi jaoks (vt vahelehe „Teave“ jao B „Üldjuhis vormi täitmiseks“ 4. punkti).</t>
  </si>
  <si>
    <t>Ως σύνολο παθητικού νοείται το σύνολο του ισολογισμού (άθροισμα των στοιχείων παθητικού και ιδίων κεφαλαίων) κατά την ημερομηνία αναφοράς, όπως αναφέρεται στις ετήσιες οικονομικές καταστάσεις που κατέστησαν δυνατό τον προσδιορισμό της ημερομηνίας αναφοράς για το έντυπο αναφοράς (βλέπε γενική οδηγία αριθ. 4 στο τμήμα Β «Γενικές οδηγίες για τη συμπλήρωση του εντύπου αναφοράς» στην καρτέλα Σημαντικές πληροφορίες).</t>
  </si>
  <si>
    <t>El total de pasivos significa el total del balance (suma de los elementos del pasivo y del capital) en la fecha de referencia y con arreglo a lo expuesto en los estados financieros anuales que permitieron definir la fecha de referencia para el formulario (véase la instrucción general 4 de la sección B «Instrucciones generales para cumplimentar el formulario» de la pestaña Léame).</t>
  </si>
  <si>
    <t>’Velkojen kokonaismäärällä’ tarkoitetaan taseen loppusummaa (velkojen ja oman pääoman erien summa) viitepäivämääränä ja niiden vuositilinpäätöksessä ilmoitettujen tietojen mukaisesti, joiden perusteella viitepäivämäärä on määritelty raportointilomaketta varten (ks. Lueminut-välilehden kohdan B ”Raportointilomakkeen yleiset täyttöohjeet” nro 4).</t>
  </si>
  <si>
    <t>«Total du passif»: le total du bilan (somme des éléments du passif et des fonds propres) à la date de référence et tel que déclaré dans les états financiers annuels ayant permis de définir la date de référence pour le formulaire de déclaration (voir nº 4 de la section B «Instructions générales pour remplir le formulaire de déclaration» dans l’onglet Lisez-moi).</t>
  </si>
  <si>
    <t>Per totale del passivo si intende lo stato patrimoniale complessivo (somma delle passività e delle voci del patrimonio netto) alla data di riferimento, come riportato nei rendiconti finanziari annuali che hanno consentito di definire la data di riferimento ai fini del modulo di segnalazione (cfr. il punto 4 della Sezione B “Istruzioni generali per la compilazione del modulo di segnalazione” nella scheda “Leggimi”).</t>
  </si>
  <si>
    <t>Visi įsipareigojimai – tai bendra ataskaitinės dienos balanso ataskaitos suma (įsipareigojimų ir nuosavo kapitalo suma), nurodyta metinėse finansinėse ataskaitose, pagal kurias nustatyta ataskaitos formos ataskaitinė diena (žr. kortelės „Įvadas“ B skirsnio „Bendros ataskaitos formos pildymo instrukcijos“ 4-ą punktą).</t>
  </si>
  <si>
    <t>Saistību kopsumma ir kopējā bilance (pasīvu un kapitāla posteņu summa) pārskata datumā, kā norādīts gada finanšu pārskatos, kas ļauj noteikt pārskata datumu ziņošanas veidlapai (skatīt Nr. 4 cilnes ‘Izlasi’ B iedaļā “Vispārīgie ziņošanas veidlapas aizpildīšanas norādījumi”).</t>
  </si>
  <si>
    <t>‘Totale passiva’: totale balans (som van passiva en eigenvermogensposten) op de referentiedatum, zoals vermeld in de jaarrekeningen op grond waarvan de referentiedatum voor het rapportageformulier kon worden vastgelegd (zie nr. 4 van deel B "Algemene instructies voor het invullen van het rapportageformulier" van de Lees mij-tab).</t>
  </si>
  <si>
    <t>Skupne obveznosti pomenijo bilančno vsoto (vsoto postavk obveznosti in lastniškega kapitala) na referenčni datum, kot je sporočena v letnih računovodskih izkazih, ki so omogočili opredelitev referenčnega datuma za obrazec za poročanje (glej točko 4 razdelka B „Splošnih pravil za izpolnjevanje obrazca za poročanje“ v zavihku Preberi).</t>
  </si>
  <si>
    <t>Celkové záväzky sú celková súvaha (súčet záväzkov a položiek vlastného imania) k referenčnému dátumu, ako bola vykázaná v ročnej účtovnej závierke, ktorá umožnila vymedziť referenčný dátum pre formulár hlásenia (pozri č. 4 časti B „Všeobecné pokyny na vyplnenie formulára hlásenia“ v karte Prečítaj ma).</t>
  </si>
  <si>
    <t>Guidance_2A2_Tab2</t>
  </si>
  <si>
    <t>F78</t>
  </si>
  <si>
    <t>Guidance_2A3_Tab2</t>
  </si>
  <si>
    <t>F79</t>
  </si>
  <si>
    <t>Guidance_2B2_Tab2</t>
  </si>
  <si>
    <t>F85</t>
  </si>
  <si>
    <t xml:space="preserve">. Dit veld wordt automatisch gegenereerd door toepassing van de vereenvoudigde forfaitaire methode als gedefinieerd in de definitie. </t>
  </si>
  <si>
    <t>Guidance_2B3_Tab2</t>
  </si>
  <si>
    <t>F86</t>
  </si>
  <si>
    <t>Guidance_2C1_Tab2</t>
  </si>
  <si>
    <t>F92</t>
  </si>
  <si>
    <t>. Die Summe der Verbindlichkeiten aus allen Derivaten (entsprechend der Definition auf der linken Seite, selbst wenn diese im Rahmen nationaler Rechnungslegungsstandards außerbilanziell gebucht werden) muss im Einklang mit der in der Eigenmittelverordnung festgelegten Methode zur Berechnung der Verschuldungsquote (entsprechend der Definition auf der linken Seite) bewertet werden; dies hat vierteljährlich für das Referenzjahr zu erfolgen, damit ein jährlicher Durchschnitt der Quartalszahlen in diesem Feld berechnet und gemeldet wird. Ist dieser Wert lediglich für ein Quartal oder einige Quartale des Referenzjahres verfügbar, so ist der jährliche Durchschnitt dieser Quartale zu melden.
. Für den in dieser Zelle gemeldeten Wert dürfen nur von der zuständigen nationalen Behörde gemäß Artikel 295 der Eigenmittelverordnung anerkannte Netting-Vereinbarungen berücksichtigt werden.</t>
  </si>
  <si>
    <t>. Kõiki tuletisinstrumentide lepingutest tulenevaid kohustusi (nagu need on määratletud vasakul, isegi kui neid kirjendatakse bilansiväliselt riiklike raamatupidamisstandardite alusel) tuleb hinnata kooskõlas kapitalinõuete määruses esitatud finantsvõimenduse määra metoodikaga (nagu see on määratletud vasakul) kvartaalselt aruandeaasta kohta, nii et väljal arvutatakse ja esitatakse kvartaalsete väärtuste aasta keskmine. Kui seesama väärtus on kättesaadav ainult aruandeaasta ühe või mõne kvartali kohta, tuleb esitada nende kvartalite aasta keskmine.
. Selles lahtris esitatud välja puhul saab arvesse võtta ainult riikliku pädeva asutuse vastavalt kapitalinõuete määruse artiklile 295 heakskiidetud tasaarvestuskokkuleppeid.</t>
  </si>
  <si>
    <t>. Όλα τα στοιχεία παθητικού που προκύπτουν από όλες τις συμβάσεις παραγώγων (όπως ορίζονται στα αριστερά, ακόμα και σε περίπτωση που λογίζονται εκτός ισολογισμού σύμφωνα με τα εθνικά λογιστικά πρότυπα) πρέπει να αποτιμώνται σύμφωνα με τη μέθοδο του δείκτη μόχλευσης (όπως ορίζεται στα αριστερά) του ΚΚΑ/CRR ανά τρίμηνο για το έτος αναφοράς ώστε να υπολογίζεται ένας ετήσιος μέσος όρος τριμηνιαίων τιμών και να αναφέρεται στο παρόν πεδίο. Εάν η τιμή αυτή διατίθεται μόνο για ένα ή κάποια από τα τρίμηνα του έτους αναφοράς, πρέπει να αναφέρεται ο ετήσιος μέσος όρος.
. Για την τιμή που αναφέρεται στο παρόν κελί, μπορούν να ληφθούν υπόψη μόνο συμφωνίες συμψηφισμού που αναγνωρίζονται από την εθνική αρμόδια αρχή σύμφωνα με το άρθρο 295 του ΚΚΑ/CRR.</t>
  </si>
  <si>
    <t>. All liabilities arising from all derivative contracts (as defined on the left, even if they are booked off-balance sheet under national accounting standards) must be valued in accordance with the leverage ratio methodology (as defined on the left) of the CRR on a quarterly basis for the reference year so that a yearly average of quarterly values is computed and reported in this field. If this same value is only available for one or some quarters of the reference year, the yearly average of these quarters must be reported.
. For the value reported in this cell, only netting agreements recognised by the national competent authority in accordance with Art. 295 of the CRR can be taken into account.</t>
  </si>
  <si>
    <t>. Todos los pasivos procedentes de todos los contratos de derivados (tal y como se definen a la izquierda, incluso si se han registrado en cuentas fuera del balance con arreglo a la normativa contable nacional) deberán valorarse de conformidad con el método de cálculo de la ratio de apalancamiento (tal y como se define a la izquierda) del RRC trimestralmente para el año de referencia de manera que se compute e indique en este campo una media anual de valores trimestrales. Si este valor está disponible solamente en relación con uno o varios trimestres del año de referencia, deberá indicarse la media anual de dichos trimestres.
. Para el valor indicado en esta celda, solamente se tendrán en cuenta los acuerdos de compensación reconocidos por la autoridad nacional competente con arreglo al art. 295 del RRC.</t>
  </si>
  <si>
    <t>. Kaikki (vasemmalla määritellyistä, myös taseen ulkopuolisiin eriin kirjatuista) kaikista johdannaissopimuksista aiheutuvat velat on arvostettava (vasemmalla määritellyn) vakavaraisuusasetuksen vähimmäisomavaraisuusastetta koskevan menetelmän mukaisesti neljännesvuosittain viitevuoden osalta siten, että lasketaan neljännesvuosittaisten arvojen vuotuinen keskiarvo ja ilmoitetaan se tässä kentässä. Jos tämä sama arvo on saatavissa vain viitevuoden yhdeltä vuosineljännekseltä tai joiltakin niistä, ilmoitetaan näiden vuosineljännesten vuotuinen keskiarvo.
. Tässä kentässä ilmoitettavassa arvossa voidaan ottaa huomioon ainoastaan kansallisen toimivaltaisen viranomaisen vakavaraisuusasetuksen 295 artiklan mukaisesti hyväksymät nettoutussopimukset.</t>
  </si>
  <si>
    <t>. Tous les passifs découlant de tous les contrats dérivés (tels que définis à gauche, même s’ils sont comptabilisés au hors-bilan selon les normes comptables nationales) doivent être évalués conformément à la méthodologie de ratio de levier (telle que définie à gauche) du CRR sur une base trimestrielle pour l’année de référence afin de calculer et de déclarer dans ce champ une moyenne annuelle de valeurs trimestrielles. Si cette même valeur n’est disponible que pour un ou plusieurs trimestres de l’année de référence, la moyenne annuelle de ces trimestres doit être déclarée.
. Pour la valeur déclarée dans cette cellule, seules les conventions de compensation reconnues par l’autorité compétente nationale conformément à l’article 295 du CRR peuvent être prises en compte.</t>
  </si>
  <si>
    <t>. Tutte le passività risultanti da tutti i contratti derivati ​(secondo la definizione riportata a sinistra, anche se iscritte fuori bilancio secondo i principi contabili nazionali) devono essere valutate in base alla metodologia di calcolo del coefficiente di leva finanziaria (secondo la definizione riportata a sinistra) del CRR con cadenza trimestrale per l’anno di riferimento in modo che una media annuale dei valori trimestrali venga calcolata e segnalata in questo campo. Se questo stesso valore è disponibile solamente per uno o alcuni trimestri dell’anno di riferimento, si deve segnalare la media annuale di tali trimestri.. Per il valore indicato in questo campo, possono essere presi in considerazione solo gli accordi di compensazione riconosciuti dall’autorità nazionale competente in conformità con l’articolo 295 del CRR.</t>
  </si>
  <si>
    <t>. Visų įsipareigojimų, atsirandančių dėl išvestinių finansinių priemonių sutarčių (kaip apibrėžta kairėje pusėje, net jeigu pagal nacionalinius apskaitos standartus jie neįtraukiami į balansą), vertė turi būti nustatoma pagal KRR apibrėžtą sverto koeficiento metodiką (kaip paaiškinta kairėje pusėje) kiekvieną ataskaitinių metų ketvirtį, o šioje skiltyje įrašomas tokiu būdu apskaičiuotų ketvirtinių verčių metinis vidurkis. Jei žinoma tik vieno arba kelių ataskaitinių metų ketvirčių ta pati vertė, būtina nurodyti šių ketvirčių metinį vidurkį.
. Šiame langelyje atsižvelgiama tik į tuos užskaitos susitarimus, kuriuos pripažįsta nacionalinė kompetentinga institucija pagal KRR 295 straipsnį.</t>
  </si>
  <si>
    <t>. Visas saistības, kas rodas no visiem atvasināto instrumentu līgumiem (kā noteikts kreisajā pusē, pat ja tie ir iegrāmatoti ārpusbilancē saskaņā ar valsts grāmatvedības standartiem), ir jāvērtē pēc Kapitāla prasību regulas sviras rādītāja metodes (kā noteikts kreisajā pusē) reizi ceturksnī par pārskata gadu tā, lai šajā laukā tiek aprēķināts un norādīts ceturkšņa vērtību vidējais gada rādītājs. Ja tāda pati vērtība ir pieejama tikai vienam vai dažiem pārskata gada ceturkšņiem, ir jānorāda šo ceturkšņu gada vidējā vērtība.
. Attiecībā uz šajā šūnā paziņoto vērtību var ņemt vērā tikai tos savstarpējā ieskaita līgumus, ko valsts kompetentā iestāde ir atzinusi saskaņā ar Kapitāla prasību regulas 295. pantu.</t>
  </si>
  <si>
    <t>. Alle passiva die voortvloeien uit alle derivatencontracten (als gedefinieerd aan de linkerzijde, ook als zij buiten de balans worden geboekt krachtens nationale standaarden voor jaarrekeningen) moeten voor het referentiejaar op kwartaalbasis worden gewaardeerd overeenkomstig de hefboomratiomethode (als gedefinieerd aan de linkerzijde) van de verordening kapitaalvereisten, zodat in dit veld een jaarlijks gemiddelde van kwartaalwaarden wordt berekend en gerapporteerd. Als deze zelfde waarde slechts voor een of enkele kwartalen van het referentiejaar beschikbaar is, moet het jaarlijks gemiddelde van deze kwartalen worden gerapporteerd.
. Voor de in deze cel gerapporteerde waarde kan alleen rekening worden gehouden met verrekeningsovereenkomsten die worden erkend door de nationale bevoegde autoriteit overeenkomstig artikel 295 van of de verordening kapitaalvereisten.</t>
  </si>
  <si>
    <t>. Vse obveznosti, ki izhajajo iz pogodb o izvedenih finančnih instrumentih (kot so opredeljene na levi, tudi če so knjižene kot zunajbilančne postavke v skladu z nacionalnimi računovodskimi standardi), morajo biti vrednotene v skladu z metodologijo za količnik finančnega vzvoda iz uredbe CRR (kot je opredeljena na levi) na četrtletni osnovi za referenčno leto, tako da se letno povprečje četrtletnih vrednosti izračuna in poroča v tem polju. Če je ta vrednost na voljo le za eno četrtletje ali nekatera četrtletja referenčnega leta, je treba sporočiti letno povprečje teh četrtletij.
. Za vrednost, sporočeno v tem polju, se lahko upoštevajo le pogodbe o pobotu, ki jih priznajo nacionalni pristojni organi v skladu s členom 295 uredbe CRR.</t>
  </si>
  <si>
    <t>. Všetky záväzky vyplývajúce zo všetkých derivátových zmlúv (podľa vymedzenia vľavo, aj keď sú účtované podsúvahovo podľa vnútroštátnych účtovných štandardov) musia byť ocenené podľa metodiky ukazovateľa finančnej páky (vymedzenej vľavo) CRR na štvrťročnom základe pre referenčný rok tak, že sa vypočíta ročný priemer štvrťročných hodnôt a vykáže sa v tomto poli. Ak je táto hodnota dostupná len za jeden štvrťrok alebo niektoré štvrťroky referenčného roka, musí sa vykázať ročný priemer týchto štvrťrokov.
. V prípade hodnoty vykázanej v tejto bunke sa môžu zohľadniť len dohody o vzájomnom započítavaní uznané vnútroštátnym príslušným orgánom v súlade s článkom 295 CRR.</t>
  </si>
  <si>
    <t>Guidance_2C2_Tab2</t>
  </si>
  <si>
    <t>F93</t>
  </si>
  <si>
    <t>. Dieses Feld gilt lediglich für Verbindlichkeiten aus Derivaten, die zum Stichtag gemäß den von dem Institut zum Zwecke seines Jahresabschlusses (der eine Festlegung des Stichtages für das Meldeformular ermöglichte (siehe Nr. 4 des Abschnitts B „Allgemeine Anweisungen für das Ausfüllen des Meldeformulars“ im Reiter „Lies mich)) angewandten Rechnungslegungsstandards in der Bilanz verbucht werden. 
. In diesem Feld ist der Bilanzwert von Verbindlichkeiten aus Derivaten (wie in 2C1 beschrieben) zum Stichtag und entsprechend den oben genannten Angaben im Jahresabschluss einzutragen. Dies ermöglicht eine Kohärenz mit dem oben gemeldeten Feld „Summe der Verbindlichkeiten“ 2A1.</t>
  </si>
  <si>
    <t>. Το παρόν πεδίο ισχύει μόνο για στοιχεία παθητικού που προκύπτουν από συμβάσεις παραγώγων και λογίζονται εντός ισολογισμού κατά την ημερομηνία αναφοράς σύμφωνα με τα λογιστικά πρότυπα που εφαρμόζει το ίδρυμα για τους σκοπούς των ετήσιων οικονομικών καταστάσεών του [που κατέστησαν δυνατό τον προσδιορισμό της ημερομηνίας αναφοράς για το έντυπο αναφοράς (βλέπε γενική οδηγία αριθ. 4 στο τμήμα Β «Γενικές οδηγίες για τη συμπλήρωση του εντύπου αναφοράς» στην καρτέλα Σημαντικές πληροφορίες)]. 
. Η αξία των στοιχείων παθητικού εντός ισολογισμού που προκύπτουν από συμβάσεις παραγώγων (όπως ορίζονται στο 2C1) κατά την ημερομηνία αναφοράς και όπως δημοσιεύεται στις ετήσιες οικονομικές καταστάσεις που αναφέρονται ανωτέρω πρέπει να αναγράφεται στο παρόν πεδίο. Έτσι επιτυγχάνεται η συνέπεια με το πεδίο «Σύνολο παθητικού» (2Α1) που αναφέρθηκε ανωτέρω.</t>
  </si>
  <si>
    <t>. Este campo solamente se aplica a los pasivos procedentes de contratos de derivados registrados en la fecha de referencia en cuentas del balance de acuerdo con la normativa contable aplicada por la entidad para el objetivo de sus estados financieros anuales (Véase la instrucción general 4 de la sección B «Instrucciones generales para cumplimentar el formulario» de la pestaña Léame))). 
. El valor en el balance de los pasivos procedentes de los contratos de derivados (tal y como se define en 2C1) en la fecha de referencia, con arreglo a lo expuesto en los estados financieros anuales mencionados más arriba deberá de indicarse en este campo. Esto permite mantener una coherencia con el campo «Pasivos Totales» (2A1) mencionado más arriba.</t>
  </si>
  <si>
    <t>. Tämä kenttä koskee vain johdannaissopimuksista aiheutuvia velkoja, jotka on kirjattu taseeseen viitepäivämääränä niiden tilinpäätösstandardien mukaisesti, joiden perusteella laitos tekee vuositilinpäätöksensä (jonka pohjalta viitepäivämäärä on määritelty raportointilomaketta varten (ks. Lueminut-välilehden kohdan B ”Lomakkeen yleiset täyttöohjeet” kohta 4)). 
. Johdannaissopimuksista (kentän 2C1 määritelmän mukaisesti) aiheutuvien velkojen taseeseen kirjattu arvo viitepäivämääränä ja edellä mainitussa vuositilinpäätöksessä ilmoitettujen tietojen mukaisesti on ilmoitettava tässä kentässä. Näin saavutetaan johdonmukaisuus edellä kentässä ”Velkojen kokonaismäärä” (2A1) ilmoitetun arvon kanssa.</t>
  </si>
  <si>
    <t>. Questo campo si applica solo alle passività risultanti da contratti derivati iscritti in bilancio alla data di riferimento in base ai principi contabili applicati dall’ente ai fini dei propri rendiconti finanziari annuali (che hanno consentito di definire la data di riferimento per il modulo di segnalazione (si veda il punto 4 della Sezione B “Istruzioni generali per la compilazione del modulo di segnalazione” nella scheda “Leggimi”)). . Il valore in bilancio delle passività risultanti da contratti derivati (secondo la definizione riportata in 2C1) alla data di riferimento e come indicato nei rendiconti finanziari annuali summenzionati deve essere riportato in questo campo. In tal modo i dati saranno coerenti con il campo “Totale del passivo” (2A1) riportato in precedenza.</t>
  </si>
  <si>
    <t>. Šis laukelis taikomas tik įsipareigojimams, atsirandantiems dėl išvestinių finansinių priemonių sutarčių, kurie pagal apskaitos standartus, kuriuos įstaiga taiko rengdama savo metines finansines ataskaitas (pagal kurias nustatyta ataskaitos formos ataskaitinė diena (žr. kortelės „Įvadas“ B skirsnio „Bendros ataskaitos formos pildymo instrukcijos“ 4-ą punktą)) ataskaitinę dieną yra įtraukti į balansą. 
. Šiame laukelyje reikia nurodyti į balansą įtrauktą įsipareigojimų, atsirandančių dėl išvestinių finansinių priemonių sutarčių (kaip apibrėžta 2C1), ataskaitinės dienos vertę, nurodytą pirmiau paminėtose metinėse finansinėse ataskaitose. Taip užtikrinamas nuoseklus derėjimas su pirmiau pildytu 2A1 laukeliu „Visi įsipareigojimai“.</t>
  </si>
  <si>
    <t>. Šis lauks attiecas tikai uz saistībām, kas izriet no bilancē iegrāmatotiem atvasināto instrumentu līgumiem pārskata datumā saskaņā ar grāmatvedības standartiem, ko iestāde piemēro saviem gada finanšu pārskatiem (kuri ir ļāvuši noteikt ziņošanas veidlapas pārskata datumu (skatīt Nr. 4 cilnes ‘Izlasi’ B iedaļā “Vispārīgie ziņošanas veidlapas aizpildīšanas norādījumi”)). 
. Šajā laukā jānorāda saistību bilances vērtība, kas rodas no atvasināto instrumentu līgumiem (kā noteikts 2C1) pārskata datumā un kā norādīts iepriekš minētajā gada finanšu pārskatā. Tas nodrošina saskaņotību ar lauku 'Saistību kopsumma' (2A1) iepriekš.</t>
  </si>
  <si>
    <t>. Dit veld is alleen van toepassing op passiva die voortvloeien uit derivatencontracten die op de referentiedatum op de balans zijn geboekt krachtens de standaarden voor jaarrekeningen die de instelling toepast op haar jaarrekeningen (op grond waarvan de referentiedatum voor het rapportageformulier kon worden vastgesteld (Zie nr. 4 van deel B "Algemene instructies voor het invullen van het rapportageformulier" van de Lees mij-tab)). 
. In dit veld wordt de balanswaarde op de referentiedatum ingevuld van passiva die voortvloeien uit derivatencontracten (als gedefinieerd in veld 2C1), als gerapporteerd in de bovengenoemde jaarrekeningen. Hierdoor is consistentie met het veld ‘Totaal passiva’ (2A1) hierboven gewaarborgd.</t>
  </si>
  <si>
    <t>. To polje se uporablja le za obveznosti, ki izhajajo iz pogodb o izvedenih finančnih instrumentih, knjiženih na bilanci stanja, na referenčni datum v skladu z računovodskimi standardi, ki jih institucija uporablja za namen letnih računovodskih izkazov (kar je omogočilo opredelitev referenčnega datuma za obrazec za poročanje (glej točko 4 razdelka B „Splošnih navodil za izpolnjevanje obrazca za poročanje“ v zavihku Preberi)). 
. V tem polju je treba sporočiti bilančno vrednost obveznosti, ki izhajajo iz pogodb o izvedenih finančnih instrumentih (kot so opredeljene v 2C1), na referenčni datum in kot se poročajo v zgoraj navedenih letnih računovodskih izkazih. To omogoča usklajenost s poljem 2A1 „Skupne obveznosti“, ki se poročajo zgoraj.</t>
  </si>
  <si>
    <t>. Toto pole sa vzťahuje len na záväzky vyplývajúce z derivátových zmlúv účtované v súvahe k referenčnému dátumu podľa účtovných štandardov uplatňovaných inštitúciou na účel jej ročnej účtovnej závierky (ktorá umožnila vymedziť referenčný dátum pre formulár hlásenia) (Pozri č. 4 časti B „Všeobecné pokyny na vyplnenie formulára hlásenia“ v karte Prečítaj ma). 
. V tomto poli musí byť uvedená súvahová hodnota záväzkov vyplývajúcich z derivátových zmlúv (vymedzených v 2C1) k referenčnému dátumu tak, ako je vykázaná v uvedenej ročnej účtovnej závierke. Toto umožňuje konzistentnosť s poľom „Celkové záväzky“ 2A1, ktoré už bolo vykázané.</t>
  </si>
  <si>
    <t>Guidance_2C3_Tab2</t>
  </si>
  <si>
    <t>F94</t>
  </si>
  <si>
    <t>. Dieses Feld gilt lediglich für Verbindlichkeiten aus Derivaten, die zum Stichtag gemäß den von dem Institut zum Zwecke seines Jahresabschlusses (der eine Festlegung des Stichtages für das Meldeformular ermöglichte (siehe Nr. 4 des Abschnitts B „Allgemeine Anweisungen für das Ausfüllen des Meldeformulars“ im Reiter „Lies mich)) angewandten Rechnungslegungsstandards außerbilanziell verbucht werden. 
. Der beizulegende Zeitwert von außerbilanziell gehaltenen Derivaten muss durch Anwendung des Standards IFRS 13, soweit zutreffend, oder eines anderen nationalen Rechnungslegungsstandards berechnet werden. Positive beizulegende Zeitwerte müssen unberücksichtigt bleiben. Negative beizulegende Zeitwerte, die außerbilanziell gehaltene Verbindlichkeiten aus Derivaten repräsentieren, müssen summiert und anschließend in einen absoluten Betrag umgerechnet werden. Dieser absolute Betrag muss schließlich in dieses Feld eingetragen werden.</t>
  </si>
  <si>
    <t>. See väli on kohaldatav vaid tuletisinstrumentide lepingutest tulenevatele kohustustele, mida hoitakse aruandekuupäeval bilansis krediidiasutuse rakendatavate raamatupidamisstandardite alusel aruandeaasta finantsaruannete jaoks (mis võimaldavad määrata kindlaks aruandekuupäeva aruandlusvormi jaoks (vt vahelehe „Teave“ jao B „Üldjuhis aruandlusvormi täitmiseks“ 4. punkt). 
. Bilansiväliselt hoitavate tuletisinstrumentide õiglane väärtus tuleb arvutada rahvusvaheliste finantsaruandlusstandardite 13. standardit (kohaldataval määral) või võrdväärseid riiklikke raamatupidamisstandardeid kasutades. Positiivsete õiglaste väärtuste summasid ei võeta arvesse. Negatiivsed õiglased väärtused, mis esindavad bilansiväliselt hoitud tuletisinstrumentidest tulenevaid kohustusi, tuleb liita kokku ja konverteerida üheks absoluutsummaks. See absoluutsumma tuleb kanda sellele väljale.</t>
  </si>
  <si>
    <t>. Το παρόν πεδίο ισχύει μόνο για στοιχεία παθητικού που προκύπτουν από συμβάσεις παραγώγων και τηρούνται εκτός ισολογισμού κατά την ημερομηνία αναφοράς σύμφωνα με τα λογιστικά πρότυπα που εφαρμόζει το ίδρυμα για τους σκοπούς των ετήσιων οικονομικών καταστάσεών του [που κατέστησαν δυνατό τον προσδιορισμό της ημερομηνίας αναφοράς για το έντυπο αναφοράς (βλέπε γενική οδηγία αριθ. 4 στο τμήμα Β «Γενικές οδηγίες για τη συμπλήρωση του εντύπου αναφοράς» στην καρτέλα Σημαντικές πληροφορίες)]. 
. Η εύλογη αξία των παραγώγων που τηρούνται εκτός ισολογισμού πρέπει να υπολογίζεται με χρήση του προτύπου ΔΠΧΑ 13, όπως ισχύει εκάστοτε, ή ενός ισοδύναμου στο πλαίσιο των εθνικών λογιστικών προτύπων. Οι θετικές εύλογες αξίες δεν πρέπει να λαμβάνονται υπόψη. Οι αρνητικές εύλογες αξίες, οι οποίες αντιπροσωπεύουν στοιχεία παθητικού που προκύπτουν από παράγωγα τα οποία τηρούνται εκτός ισολογισμού, πρέπει να αθροίζονται και να μετατρέπονται σε ένα απόλυτο ποσό. Το εν λόγω απόλυτο ποσό πρέπει να αναφέρεται στο παρόν πεδίο.</t>
  </si>
  <si>
    <t>. Este campo solamente se aplica a los pasivos procedentes de contratos de derivados mantenidos fuera de balance en la fecha de referencia en cuentas fuera de balance de acuerdo con la normativa contable aplicada por la entidad para el objetivo de sus estados financieros anuales (lo que permitió definir la fecha de referencia para el formulario (véase la instrucción general n.º 4 de la sección B «Instrucciones generales para cumplimentar el formulario» de la pestaña Léame)). 
. El valor razonable de los derivados registrados fuera del balance deberá calcularse aplicando la normativa 13 de las NIIF cuando proceda, o una norma equivalente bajo la normativa nacional contable. No deberán tenerse en cuenta las cantidades de valores razonables positivos. Los valores razonables negativos, que representan los pasivos surgidos de derivados registrados fuera de balance, deberán sumarse y convertirse entonces en un único importe absoluto. Este importe absoluto deberá indicarse en este campo.</t>
  </si>
  <si>
    <t>. Tämä kenttä koskee vain johdannaissopimuksista aiheutuvia taseen ulkopuolisia velkoja viitepäivämääränä niiden tilinpäätösstandardien mukaisesti, joiden perusteella laitos tekee vuositilinpäätöksensä (jonka pohjalta viitepäivämäärä on määritelty raportointilomaketta varten (ks. Lueminut-välilehden kohdan B ”Raportointilomakkeen yleiset täyttöohjeet” kohta 4)). 
. Taseen ulkopuolisten johdannaisten käypä arvo on laskettava IFRS-standardin 13 mukaan soveltuvin osin tai vastaavan kansallisen tilinpäätösstandardin mukaan. Positiiviset käyvät arvot on jätettävä huomiotta. Taseen ulkopuolisista johdannaisista aiheutuvien velkojen negatiiviset käyvät arvot on laskettava yhteen ja muutettava absoluuttiseksi määräksi. Tämä absoluuttinen määrä ilmoitetaan tässä kentässä.</t>
  </si>
  <si>
    <t>. Ce champ ne s’applique qu’aux passifs découlant de contrats dérivés tenus hors bilan à la date de référence selon les normes comptables appliquées par l’établissement aux fins de ses états financiers annuels [ayant permis de définir la date de référence pour le formulaire de déclaration (voir nº 4 de la section B «Instructions générales pour remplir le formulaire de déclaration» dans l’onglet Lisez-moi)]. 
. La juste valeur des dérivés tenus hors bilan doit être calculée en appliquant la norme IFRS 13, le cas échéant, ou une norme comptable nationale équivalente. Les justes valeurs positives doivent être laissées de côté. Les justes valeurs négatives, lesquelles représentent des passifs découlant de dérivés tenus hors-bilan, doivent être additionnées et ensuite converties en un montant absolu. Ce montant absolu doit être déclaré dans ce champ.</t>
  </si>
  <si>
    <t>. Questo campo si applica solo alle passività risultanti da contratti derivati tenuti fuori bilancio alla data di riferimento in base ai principi contabili applicati dall’ente ai fini dei propri rendiconti finanziari annuali (che hanno consentito di definire la data di riferimento per il modulo di segnalazione (si veda il punto 4 della Sezione B “Istruzioni generali per la compilazione del modulo di segnalazione” nella scheda “Leggimi”)). . Il valore equo dei derivati tenuti fuori bilancio deve essere calcolato applicando il principio IFRS 13, a seconda dei casi, o una norma equivalente secondo i principi contabili nazionali. Gli importi al valore equo positivi devono essere ignorati. I valori equi negativi, che rappresentano le passività risultanti da derivati ​tenuti fuori bilancio, devono essere sommati e poi convertiti in un importo assoluto. Tale importo assoluto deve essere riportato in questo campo.</t>
  </si>
  <si>
    <t>. Šis laukelis taikomas tik įsipareigojimams, atsirandantiems dėl išvestinių finansinių priemonių sutarčių, kurie pagal apskaitos standartus, kuriuos įstaiga taiko rengdama savo metines finansines ataskaitas (pagal kurias nustatyta ataskaitos formos ataskaitinė diena (žr. kortelės „Įvadas“ B skirsnio „Bendros ataskaitos formos pildymo instrukcijos“ 4-ą punktą)) ataskaitinę dieną nėra įtraukti į balansą. 
. Tikrąją į balansą neįtrauktų išvestinių finansinių priemonių vertę reikia apskaičiuoti pagal 13 TFAS, jei jis taikomas, arba pagal lygiaverčius nacionalinius apskaitos standartus. Į teigiamas tikrosios vertės sumas neatsižvelgiama. Neigiamas tikrosios vertės sumas, kuriomis žymimi į balansą neįtraukti įsipareigojimai, atsirandantys iš išvestinių finansinių priemonių, reikia sudėti, tada konvertuoti į vieną absoliučiąją sumą. Šiame laukelyje reikia nurodyti šią absoliučiąją sumą.</t>
  </si>
  <si>
    <t>. Šis lauks attiecas tikai uz saistībām, kas izriet no ārpusbilances posteņos iegrāmatotiem atvasināto instrumentu līgumiem pārskata datumā saskaņā ar grāmatvedības standartiem, ko iestāde piemēro saviem gada finanšu pārskatiem (kuri ir ļāvuši noteikt ziņošanas veidlapas pārskata datumu (skatīt Nr. 4 cilnes ‘Izlasi’ B iedaļā “Vispārīgie ziņošanas veidlapas aizpildīšanas norādījumi)). 
. Ārpusbilancē iegrāmatotu atvasināto instrumentu patiesā vērtība ir jāaprēķina, pēc vajadzības piemērojot IFRS 13 standartu vai līdzvērtīgu noteikumu saskaņā ar valsts grāmatvedības standartiem. Pozitīvas patieso vērtību summas netiek ņemtas vērā. Negatīvas patiesās vērtības, kas atspoguļo saistības, kuras izriet no ārpusbilancē iegrāmatotiem atvasinātajiem instrumentiem, ir pēc tam jāsaskaita kopā vienā absolūtā summā. Šajā laukā ir jānorāda šī absolūtā summa.</t>
  </si>
  <si>
    <t>. Dit veld is alleen van toepassing op passiva die voortvloeien uit derivatencontracten die op de referentiedatum buiten de balans worden aangehouden krachtens de standaarden voor jaarrekeningen die de instelling toepast op haar jaarrekeningen (op grond waarvan de referentiedatum voor het rapportageformulier kon worden vastgesteld (Zie nr. 4 van deel B "Algemene instructies voor het invullen van het rapportageformulier" van de Lees mij-tab)). 
. De reële waarde van derivaten die buiten de balans worden aangehouden, wordt berekend door, voor zover van toepassing, de IFRS 13-standaard of een gelijkwaardige standaard toe te passen krachtens de nationale standaarden voor jaarrekeningen. Positieve reële waarden worden buiten beschouwing gelaten. Negatieve reële waarden, die passiva vertegenwoordigen die voortvloeien uit derivaten die buiten de balans worden aangehouden, worden bij elkaar opgeteld en vervolgens omgezet naar één absoluut bedrag. Dit absolute bedrag wordt in dit veld gerapporteerd.</t>
  </si>
  <si>
    <t>. To polje se uporablja le za obveznosti, ki izhajajo iz pogodb o izvedenih finančnih instrumentih, knjiženih kot zunajbilančne postavke, na referenčni datum v skladu z računovodskimi standardi, ki jih institucija uporablja za namen letnih računovodskih izkazov (kar je omogočilo opredelitev referenčnega datuma za obrazec za poročanje (glej točko 4 razdelka B „Splošnih navodil za izpolnjevanje obrazca za poročanje“ v zavihku Preberi)). 
. Pošteno vrednost izvedenih finančnih instrumentov, ki so knjiženi kot zunajbilančne postavke, je treba po potrebi izračunati z uporabo standarda MSRP 13 ali enakovrednega standarda v skladu z nacionalnimi računovodskimi standardi. Zneski pozitivnih poštenih vrednosti se ne smejo upoštevati. Negativne poštene vrednosti, ki predstavljajo obveznosti, ki izhajajo iz izvedenih finančnih instrumentov, knjiženih kot zunajbilančne postavke, je treba sešteti in nato pretvoriti v en absolutni znesek. Ta absolutni znesek je treba sporočiti v tem polju.</t>
  </si>
  <si>
    <t>. Toto pole sa vzťahuje len na záväzky vyplývajúce z derivátových zmlúv vykázané v podsúvahe k referenčnému dátumu podľa účtovných štandardov uplatňovaných inštitúciou na účel jej ročnej účtovnej závierky (ktorá umožnila vymedziť referenčný dátum pre formulár hlásenia) (Pozri č. 4 časti B „Všeobecné pokyny na vyplnenie formulára hlásenia“ v karte Prečítaj ma). 
. Reálna hodnota derivátov vykazovaných podsúvahovo musí byť vypočítaná s uplatnením štandardu IFRS 13 podľa potreby alebo podľa rovnocenného štandardu podľa vnútroštátnych účtovných štandardov. Kladné výšky reálnych hodnôt sa nesmú zohľadňovať. Záporné reálne hodnoty, ktoré predstavujú záväzky vyplývajúce z derivátov vykazované podsúvahovo, musia byť sčítané, potom konvertované na jednu absolútnu sumu. V tomto poli musí byť vykázaná táto absolútna suma.</t>
  </si>
  <si>
    <t>Guidance_2C4_Tab2</t>
  </si>
  <si>
    <t>F95</t>
  </si>
  <si>
    <t xml:space="preserve">. Dieses Feld wird automatisch generiert, indem die beiden oben stehenden Felder summiert werden.
. Dies ermöglicht die Bestimmung eines Buchwerts für alle sich aus sämtlichen Derivaten ergebende Verbindlichkeiten, wie in Feld 2C1 definiert (auch wenn diese im Rahmen nationaler Rechnungslegungsstandards außerbilanziell gehalten werden).
. Dieser Betrag dient als Grundlage für die Berechnung der Untergrenze von 75 %, die auf die „Verbindlichkeiten aus allen Derivaten (ausgenommen Kreditderivate), die gemäß der Methode zur Berechnung der Verschuldungsquote bewertet werden“ (2C1), Anwendung findet.  </t>
  </si>
  <si>
    <t xml:space="preserve">. See väli täidetakse automaatselt, liites kaks eelmist välja.
. See võimaldab määrata kindlaks kõikidest tuletisinstrumentidest tulenevate kõikide väljal 2C1 määratletud kohustuste (isegi kui neid hoitakse bilansiväliselt riiklike raamatupidamisstandardite alusel) raamatupidamisväärtused.
. Selle summa alusel arvutatakse 75% alampiir, mida rakendatakse väljale „Kõigist tuletisinstrumendilepingutest (v.a krediidituletisinstrumendid) tulenevad kohustused hinnatuna finantsvõimenduse määra metoodikaga“ (2C1).  </t>
  </si>
  <si>
    <t xml:space="preserve">. Το παρόν πεδίο συμπληρώνεται αυτόματα με το άθροισμα των δύο παραπάνω πεδίων.
. Επιτρέπει τον προσδιορισμό μιας λογιστικής αξίας για όλα τα στοιχεία παθητικού που προκύπτουν από όλα τα παράγωγα όπως ορίζονται στο πεδίο 2C1 (ακόμα και εάν τηρούνται εκτός ισολογισμού σύμφωνα με τα εθνικά λογιστικά πρότυπα).
. Το ποσό αυτό θα χρησιμεύει ως βάση για τον υπολογισμό του κατώτατου ορίου ύψους 75% που εφαρμόζεται στα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(2C1).  </t>
  </si>
  <si>
    <t xml:space="preserve">. This field is automatically generated by summing the two fields above.
. It allows to determine an accounting value for all liabilities arising from all derivatives as defined in the field 2C1 (even if they are held off-balance sheet under national accounting standards).
. This amount will serve as a basis to calculate the 75% floor applied on the 'Liabilities arising from all derivative contracts (excluding credit derivatives) valued in accordance with the leverage ratio methodology' 2C1.  </t>
  </si>
  <si>
    <t xml:space="preserve">. Este campo se genera automáticamente sumando los dos campos de más arriba.
. Permite determinar un valor contable para todos los pasivos procedentes de todos los derivados tal y como se definen en el campo 2C1 (incluso si están fuera de balance con arreglo a la normativa contable nacional).
. Esta cantidad servirá como base para calcular el 75 % mínimo aplicado en los «Pasivos procedentes de todos los contratos de derivados (que no sean derivados de crédito) valorados de conformidad con el método de cálculo de la ratio de apalancamiento» (2C1).  </t>
  </si>
  <si>
    <t xml:space="preserve">. Tämä kenttä luodaan automaattisesti laskemalla yhteen edellä olevat kaksi kenttää.
. Sen avulla voidaan määrittää kirjanpitoarvo kaikista kentässä 2C1 määritellyistä johdannaisveloista (myös taseen ulkopuolelle kansallisten tilinpäätösstandardien mukaan kirjatuille veloille).
. Tämän summan avulla lasketaan 75 prosentin vähimmäistaso, jota sovelletaan kenttään ”Kaikista johdannaissopimuksista (pl. luottojohdannaiset) syntyvät velat, jotka on arvostettu vähimmäisomavaraisuusastetta koskevan menetelmän mukaisesti” (2C1).  </t>
  </si>
  <si>
    <t xml:space="preserve">. Ce champ est rempli automatiquement en additionnant les deux champs ci-dessus.
. Il permet de déterminer une valeur comptable pour tous les passifs découlant de tous les dérivés tels que définis au champ 2C1 (même s’ils sont tenus hors bilan selon les normes comptables nationales).
. Ce montant servira de base pour calculer le seuil de 75 % appliqué aux «Passifs découlant de tous les contrats dérivés (hors dérivés de crédit) évalués conformément à la méthodologie de ratio de levier» 2C1.  </t>
  </si>
  <si>
    <t xml:space="preserve">. Questo campo è generato automaticamente sommando i due campi in alto.. Consente di determinare un valore contabile per tutte le passività risultanti da tutti i derivati, come definito nel campo 2B1 (anche se tenuti fuori bilancio conformemente ai principi contabili nazionali).. Tale importo servirà da base per calcolare il massimale del 75 % applicato alle “Passività risultanti da tutti i contratti derivati (esclusi i derivati di credito) valutati secondo la metodologia di calcolo del coefficiente di leva finanziaria” (2C1).  </t>
  </si>
  <si>
    <t xml:space="preserve">. Šis laukelis užpildomas automatiškai, sudėjus du pirmesnius laukelius.
. Pagal jį galima nustatyti visų įsipareigojimų, atsirandančių dėl išvestinių finansinių priemonių, kaip apibrėžta 2C1 laukelyje, apskaitinę vertę (net jeigu pagal nacionalinius apskaitos standartus įsipareigojimai neįtraukiami į balansą).
. Pagal šią sumą bus apskaičiuota 75 proc. apatinė riba, taikoma 2C1 laukeliui „Įsipareigojimai, kurie atsiranda dėl visų išvestinių finansinių priemonių sutarčių (išskyrus kredito išvestines finansines priemones) ir kurių vertė nustatoma pagal sverto koeficiento metodiką“.  </t>
  </si>
  <si>
    <t xml:space="preserve">. Šī lauka vērtība automātiski tiek ģenerēta, saskaitot divus iepriekš minētos laukus.
. Tas ļauj noteikt uzskaites vērtību visām saistībām, kas radušās no visiem atvasinātajiem instrumentiem, kā noteikts laukā 2C1 (pat, ja tās ir iegrāmatotas ārpusbilancē saskaņā ar valsts grāmatvedības standartiem).
. Šo summu izmantos kā pamatu, lai aprēķinātu 75 % minimālo robežvērtību, kuru piemēro 'Saistībām, kas izriet no visiem atvasināto instrumentu līgumiem (izņemot kredītu atvasinātos instrumentus) un kas novērtētas saskaņā ar sviras rādītāja metodi' 2C1.  </t>
  </si>
  <si>
    <t xml:space="preserve">. Dit veld wordt automatisch gegenereerd door de twee velden hierboven bij elkaar op te tellen.
. Op basis hiervan kan een boekwaarde worden bepaald voor alle passiva die voortvloeien uit alle derivaten als gedefinieerd in het veld 2C1 (ook als deze buiten de balans worden aangehouden krachtens nationale standaarden voor jaarrekeningen).
. Dit bedrag dient als basis om de ondergrens van 75% te berekenen die wordt toegepast op ‘Passiva die voortvloeien uit alle derivatencontracten (met uitzondering van kredietderivaten) die worden gewaardeerd overeenkomstig de hefboomratiomethode’ (2C1).  </t>
  </si>
  <si>
    <t xml:space="preserve">. To polje se izračuna samodejno z vsoto zgornjih dveh polj.
. Omogoča določitev knjigovodske vrednosti za vse obveznosti, ki izhajajo iz izvedenih finančnih instrumentov, kot so opredeljeni v polju 2C1 (tudi če so knjiženi kot zunajbilančne postavke v skladu z nacionalni računovodskimi standardi).
. Ta znesek je podlaga za izračun 75-odstotnega praga, ki se uporablja za „obveznosti, ki izhajajo iz vseh pogodb o izvedenih finančnih instrumentih (brez kreditnih izvedenih finančnih instrumentov), vrednotene v skladu z metodologijo za količnik finančnega vzvoda“ 2C1.  </t>
  </si>
  <si>
    <t xml:space="preserve">. Toto pole je automaticky generované sčítaním dvoch vyššie uvedených polí.
. Umožňuje stanoviť účtovnú hodnotu všetkých záväzkov vyplývajúcich zo všetkých derivátov podľa vymedzenia v poli 2C1 (aj keď sú vykázané podsúvahovo podľa vnútroštátnych účtovných štandardov).
. Táto suma bude slúžiť ako základ na výpočet 75 % minimálnej hodnoty uplatňovanej na „Záväzky vyplývajúce zo všetkých derivátových zmlúv (okrem úverových derivátov) ocenené podľa metodiky ukazovateľa finančnej páky“ 2C1.  </t>
  </si>
  <si>
    <t>Guidance_2C5_Tab2</t>
  </si>
  <si>
    <t>F96</t>
  </si>
  <si>
    <t>. Dieses Feld wird automatisch generiert, indem eine Untergrenze auf die „Verbindlichkeiten aus allen Derivaten (ausgenommen Kreditderivate), die gemäß der Methode zur Berechnung der Verschuldungsquote bewertet werden“ (2C1), angewendet wird, damit diese nicht unterhalb von 75 % des „Gesamtbuchwert von Verbindlichkeiten aus allen Derivaten (ausgenommen Kreditderivate)“ (2C4) liegen.</t>
  </si>
  <si>
    <t>. See väli täidetakse automaatselt, rakendades alampiiri välja „Kõigist tuletisinstrumendilepingutest (v.a krediidituletisinstrumendid) tulenevad kohustused hinnatuna finantsvõimenduse määra metoodikaga“ (2C1) suhtes, nii et kohustuste väärtus ei oleks väiksem kui 75% väljal „Kõigist tuletisinstrumendilepingutest (v.a krediidituletisinstrumendid) tulenevate kohustuste bilansiline koguväärtus “ (2C4) esitatust.</t>
  </si>
  <si>
    <t>. Το παρόν πεδίο συμπληρώνεται αυτόματα με την εφαρμογή ενός κατώτατου ορίου στα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(2C1), ώστε να μην υπολείπονται του 75% της «Συνολικής λογιστικής αξίας στοιχείων παθητικού που προκύπτουν από όλες τις συμβάσεις παραγώγων (εξαιρουμένων των πιστωτικών παραγώγων)» (2C4).</t>
  </si>
  <si>
    <t>. This field is automatically generated by applying a floor on 'Liabilities arising from all derivative contracts (excluding credit derivatives) valued in accordance with the leverage ratio methodology' 2C1 so that they are not less than 75% of the 'Total accounting value of liabilities arising from all derivative contracts (excluding credit derivatives)' 2C4.</t>
  </si>
  <si>
    <t>. Este campo se genera automáticamente aplicando un mínimo en los «Pasivos procedentes de todos los contratos de derivados (que no sean derivados de crédito) valorados de conformidad con el método de cálculo de la ratio de apalancamiento» (2C1) de manera que no sean inferiores al 75 % del «Valor contable total de los pasivos procedentes de todos los contratos de derivados (que no sean derivados de crédito)» (2C4).</t>
  </si>
  <si>
    <t>. Tämä kenttä luodaan automaattisesti soveltamalla vähimmäistasoa kenttään ”Kaikista johdannaissopimuksista (pl. luottojohdannaiset) syntyvät velat, jotka on arvostettu vähimmäisomavaraisuusastetta koskevan menetelmän mukaisesti” (2C1) siten, että velat ovat vähintään 75 prosenttia kentän ”Kaikista johdannaissopimuksista (pl. luottojohdannaiset) syntyvien velkojen yhteenlaskettu kirjanpitoarvo” (2C4) arvosta.</t>
  </si>
  <si>
    <t>. Ce champ est rempli automatiquement en appliquant un seuil aux «Passifs découlant de tous les contrats dérivés (hors dérivés de crédit) évalués conformément à la méthodologie de ratio de levier» 2C1 de sorte qu’ils ne soient pas inférieurs à 75 % de la «Valeur comptable totale des passifs découlant de tous les contrats dérivés (hors dérivés de crédit)» 2C4.</t>
  </si>
  <si>
    <t>. Questo campo è generato automaticamente mediante l’applicazione di un massimale alle “passività risultanti da tutti i contratti derivati (esclusi i derivati di credito) valutati secondo la metodologia di calcolo del coefficiente di leva finanziaria” (2C1) in modo che non siano inferiori al 75 % del “totale valore contabile delle passività risultanti da tutti i contratti derivati (esclusi i derivati di credito)” (2C4).</t>
  </si>
  <si>
    <t>. Šis laukelis užpildomas automatiškai, 2C1 laukeliui „Įsipareigojimai, kurie atsiranda dėl visų išvestinių finansinių priemonių sutarčių (išskyrus kredito išvestines finansines priemones) ir kurių vertė nustatoma pagal sverto koeficiento metodiką“ pritaikius apatinę ribą, kad šių įsipareigojimų suma sudarytų ne mažiau kaip 75 proc. 2C4 laukelio „Visa įsipareigojimų, atsirandančių dėl visų išvestinių finansinių priemonių sutarčių (išskyrus kredito išvestines finansines priemones), balansinė vertė“ vertės.</t>
  </si>
  <si>
    <t>. Šis lauks tiek automātiski ģenerēts, piemērojot minimālo robežvērtību 'Saistībām, kas izriet no visiem atvasināto instrumentu līgumiem (izņemot kredītu atvasinātos instrumentus) un kas novērtētas saskaņā ar sviras rādītāja metodi' 2C1, lai tās nebūtu mazākas par 75 % no 'Saistību, kas izriet no visiem atvasināto instrumentu līgumiem (izņemot kredītu atvasinātos instrumentus), kopējās uzskaites vērtības' 2C4.</t>
  </si>
  <si>
    <t>. Dit veld wordt automatisch gegenereerd door een ondergrens toe te passen op ‘Passiva die voortvloeien uit alle derivatencontracten (met uitzondering van kredietderivaten) die worden gewaardeerd overeenkomstig de hefboomratiomethode’ (2C1), zodat hun waarde niet kleiner is dan 75% van de ‘Totale boekwaarde van passiva die voortvloeien uit alle derivaten (met uitzondering van kredietderivaten)’ (2C4).</t>
  </si>
  <si>
    <t>. To polje se izračuna samodejno z uporabo praga za „Obveznosti, ki izhajajo iz vseh pogodb o izvedenih finančnih instrumentih (brez kreditnih izvedenih finančnih instrumentov), vrednotene v skladu z metodologijo za količnik finančnega vzvoda“ 2C1, tako da ne znašajo manj kot 75 % „Skupne knjigovodske vrednosti obveznosti, ki izhajajo iz vseh pogodb o izvedenih finančnih instrumentih (brez kreditnih izvedenih finančnih instrumentov)“ 2C4.</t>
  </si>
  <si>
    <t>. Toto pole je automaticky generované uplatnením minimálnej hodnoty na „Záväzky vyplývajúce zo všetkých derivátových zmlúv (okrem úverových derivátov) ocenené podľa metodiky ukazovateľa finančnej páky“ 2C1 tak, že nepredstavujú menej ako 75 % „Celkovej účtovnej hodnoty záväzkov vyplývajúcich zo všetkých derivátových zmlúv (okrem úverových derivátov)“ 2C4.</t>
  </si>
  <si>
    <t>Guidance_2C6_Tab2</t>
  </si>
  <si>
    <t>F97</t>
  </si>
  <si>
    <t xml:space="preserve">. Dieses Feld wird automatisch generiert, indem der „Buchwert von Verbindlichkeiten aus allen Derivaten (ausgenommen Kreditderivate), die in der Bilanz verbucht werden, wenn zutreffend“ (2C2), der in der „Summe der Verbindlichkeiten“ (2A1) enthalten ist, durch die „Verbindlichkeiten aus allen Derivaten (ausgenommen Kreditderivate), die gemäß der Methode zur Berechnung der Verschuldungsquote unter Heranziehung einer Untergrenze bewertet werden“ (2C5) ersetzt wird. 
</t>
  </si>
  <si>
    <t xml:space="preserve">. See väli täidetakse automaatselt, asendades väljal „Kohustuste kogusumma“ (2A1) sisalduva välja „Kõigist bilansis kajastatud tuletisinstrumendilepingutest (v.a krediidituletisinstrumendid) tulenevate kohustuste bilansiline väärtus, kui on asjakohane“ (2C2) väljaga „Kõigist tuletisinstrumendilepingutest (v.a krediidituletisinstrumendid) tulenevate kohustuste väärtus hinnatuna finantsvõimenduse määra metoodikaga, arvestades alampiiri“ (2C5). 
</t>
  </si>
  <si>
    <t xml:space="preserve">. Το παρόν πεδίο συμπληρώνεται αυτόματα αντικαθιστώντας τη «Λογιστική αξία στοιχείων παθητικού που προκύπτουν από όλες τις συμβάσεις παραγώγων (εξαιρουμένων των πιστωτικών παραγώγων) και λογίζονται εντός ισολογισμού, ανάλογα με την περίπτωση» (2C2), η οποία περιλαμβάνεται στο «Σύνολο παθητικού» (2Α1), με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κατόπιν εφαρμογής του κατώτατου ορίου» (2C5). 
</t>
  </si>
  <si>
    <t xml:space="preserve">. This field is automatically generated by replacing the 'Accounting value of liabilities arising from all derivative contracts (excluding credit derivatives) booked on-balance sheet, when applicable' 2C2 included in the 'total liabilities' 2A1 by the 'Liabilities arising from all derivative contracts (excluding credit derivatives) valued in accordance with the leverage ratio methodology after floor' 2C5. 
</t>
  </si>
  <si>
    <t xml:space="preserve">. Este campo se genera automáticamente reemplazando el «Valor contable de los pasivos procedentes de todos los contratos de derivados (que no sean derivados de crédito) registrados en las cuentas del balance, cuando proceda» (2C2) incluido en los «Pasivos totales» (2A1) por los «Pasivos procedentes de todos los contratos de derivados (que no sean derivados de crédito) valorados de conformidad con el método de cálculo de la ratio de apalancamiento tras aplicación del límite mínimo» (2C5). 
</t>
  </si>
  <si>
    <t xml:space="preserve">. Tämä kenttä luodaan automaattisesti korvaamalla kenttä ”Kaikista johdannaissopimuksista (pl. luottojohdannaiset) syntyvien velkojen kirjanpitoarvo taseessa, tarvittaessa” (2C2), joka sisältyy ”Velkojen kokonaismäärään” (2A1), kentällä ”Kaikista johdannaissopimuksista (pl. luottojohdannaiset) syntyvät velat, jotka on arvostettu vähimmäisomavaraisuusastetta koskevan menetelmän mukaisesti alarajan soveltamisen jälkeen” (2C5). 
</t>
  </si>
  <si>
    <t xml:space="preserve">. Ce champ est rempli automatiquement en remplaçant la «Valeur comptable des passifs découlant de tous les contrats dérivés (hors dérivés de crédit) comptabilisés au bilan, le cas échéant» 2C2 incluse dans le «Total du passif» 2A1 par les «Passifs découlant des contrats dérivés (hors dérivés de crédit) évalués conformément à la méthodologie de ratio de levier après application du seuil» 2C5. 
</t>
  </si>
  <si>
    <t xml:space="preserve">. Questo campo è generato automaticamente sostituendo il “valore contabile delle passività risultanti da tutti i contratti derivati (esclusi i derivati di credito) computati in bilancio, se del caso” (2C2) incluso nel “totale delle passività” (2A1) con le “passività risultanti da tutti i contratti derivati (esclusi i derivati di credito) valutati secondo la metodologia di calcolo del coefficiente di leva finanziaria dopo l’applicazione del massimale” (2C5). </t>
  </si>
  <si>
    <t xml:space="preserve">. Šis laukelis užpildomas automatiškai 2A1 laukelį „Į balansą įtrauktų įsipareigojimų, atsirandančių dėl visų išvestinių finansinių priemonių sutarčių (išskyrus kredito išvestines finansines priemones), balansinė vertė“ (2C2), įtrauktą į laukelį „Visi įsipareigojimai“, pakeitus 2C5 laukeliu „Įsipareigojimai, kurie atsiranda dėl visų išvestinių finansinių priemonių sutarčių (išskyrus kredito išvestines finansines priemones) ir kurių vertė nustatoma pagal sverto koeficiento metodiką, pritaikius apatinę ribą“. 
</t>
  </si>
  <si>
    <t xml:space="preserve">. Šis lauks tiek automātiski ģenerēts, aizstājot 'Saistību, kas izriet no visiem atvasināto instrumentu līgumiem (izņemot kredītu atvasinātos instrumentus), uzskaites vērtību, kura iegrāmatota bilancē, ja piemērojama' (2C2), kas ietverta 'Saistību kopsummā' (2A1), ar 'Saistībām, kas izriet no visiem atvasināto instrumentu līgumiem (izņemot kredītu atvasinātos instrumentus) un kas novērtētas saskaņā ar sviras rādītāja metodi pēc minimālās robežvērtības' (2C5). 
</t>
  </si>
  <si>
    <t xml:space="preserve">. Dit veld wordt automatisch gegenereerd door de ‘Boekwaarde van passiva die voortvloeien uit alle in ‘totale passiva’ (2A1) opgenomen derivatencontracten (met uitzondering van kredietderivaten) die zijn geboekt op de balans, indien van toepassing’ (2C2), te vervangen door ‘Passiva die voortvloeien uit alle derivatencontracten (met uitzondering van kredietderivaten), die worden gewaardeerd overeenkomstig de hefboomratiomethode na toepassing van de ondergrens’ (2C5). 
</t>
  </si>
  <si>
    <t xml:space="preserve">. To polje se izračuna samodejno, in sicer tako, da se „Knjigovodska vrednost obveznosti, ki izhajajo iz vseh pogodb o izvedenih finančnih instrumentih (brez kreditnih izvedenih finančnih instrumentov), knjiženih na bilanci stanja, če je to ustrezno“ 2C2, vključena v „Skupne obveznosti“ 2A1, nadomesti z „Obveznostmi, ki izhajajo iz vseh pogodb o izvedenih finančnih instrumentih (brez kreditnih izvedenih finančnih instrumentov), vrednotenimi v skladu z metodologijo za količnik finančnega vzvoda po uporabi praga“ 2C5. 
</t>
  </si>
  <si>
    <t xml:space="preserve">. Toto pole je automaticky generované nahradením „Účtovnej hodnoty záväzkov vyplývajúcich zo všetkých derivátových zmlúv (okrem úverových derivátov) účtovaných v súvahe, ak je to uplatniteľné“ 2C2 zahrnutých do „Celkových záväzkov“ 2A1 „Záväzkami vyplývajúcimi zo všetkých derivátových zmlúv (okrem úverových derivátov) ocenenými podľa metodiky ukazovateľa finančnej páky po zohľadnení minimálnej hodnoty“ 2C5. 
</t>
  </si>
  <si>
    <t>Guidance_2C1_Tab3</t>
  </si>
  <si>
    <t>F114</t>
  </si>
  <si>
    <t xml:space="preserve">Den Ausgangspunkt für die Anpassung von relevanten Verbindlichkeiten im Zusammenhang mit Clearing-Tätigkeiten, die sich aus Derivaten ergeben, die von dem Institut gehalten werden, bilden die „Verbindlichkeiten aus allen Derivaten (ausgenommen Kreditderivate), die gemäß der Verschuldungsquote bewertet werden“ (siehe 2C1).  </t>
  </si>
  <si>
    <t xml:space="preserve">Krediidiasutuse või investeerimisühingu hoitavate tuletisinstrumentidest tulenevate kliirimistegevusega seotud kvalifitseeruvate kohustuste korrigeerimise alguspunkt on „Kõigist tuletisinstrumendilepingutest (v.a krediidituletisinstrumendid) tulenevad kohustused hinnatuna finantsvõimenduse määra metoodikaga“ (2C1).  </t>
  </si>
  <si>
    <t xml:space="preserve">Η αφετηρία για την προσαρμογή των επιλέξιμων στοιχείων παθητικού που σχετίζονται με δραστηριότητες εκκαθάρισης και προκύπτουν από παράγωγα που κατέχει το ίδρυμα είναι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(βλέπε 2C1).  </t>
  </si>
  <si>
    <t xml:space="preserve">The starting point for the adjustment of qualifying liabilities related to clearing activities arising from derivatives held by the institution are 'Liabilities arising from all derivative contracts (excluding credit derivatives) valued in accordance with the leverage ratio methodology' (see 2C1).  </t>
  </si>
  <si>
    <t xml:space="preserve">El punto de partida para el ajuste de pasivos computables conexos a actividades de compensación procedentes de los derivados mantenidos por la entidad son «Pasivos procedentes de todos los contratos de derivados (que no sean derivados de crédito) valorados de conformidad con el método de cálculo de la ratio de apalancamiento» (véase, 2C1).  </t>
  </si>
  <si>
    <t xml:space="preserve">Laitoksen hallussa olevista johdannaisista määritystoimintojen osalta syntyvien hyväksyttävien velkojen korjaamisen perustana on ”Kaikista johdannaissopimuksista (pl. luottojohdannaiset) syntyvät velat, jotka on arvostettu vähimmäisomavaraisuusastetta koskevan menetelmän mukaisesti” (ks. kenttä 2C1).  </t>
  </si>
  <si>
    <t xml:space="preserve">Le point de départ de l’ajustement des passifs éligibles se rapportant à des activités de compensation résultant des dérivés détenus par l’établissement est «Passifs découlant de tous les contrats dérivés (hors dérivés de crédit) évalués conformément à la méthodologie de ratio de levier» (voir 2C1).  </t>
  </si>
  <si>
    <t xml:space="preserve">Il punto di partenza per la correzione delle passività ammissibili legate alle attività di compensazione risultanti da derivati detenuti dall’ente sono le “passività risultanti da tutti i contratti derivati (esclusi i derivati di credito) valutati secondo la metodologia di calcolo del coefficiente di leva finanziaria” (cfr. 2C1).  </t>
  </si>
  <si>
    <t xml:space="preserve">Atskaitos taškas koreguojant reikalavimus atitinkančius įsipareigojimus, susijusius su tarpuskaitos veikla ir atsirandančius dėl įstaigos turimų išvestinių finansinių priemonių, yra laukelis „Įsipareigojimai, kurie atsiranda dėl visų išvestinių finansinių priemonių sutarčių (išskyrus kredito išvestines finansines priemones) ir kurių vertė nustatoma pagal sverto koeficiento metodiką“ (žr. 2C1).  </t>
  </si>
  <si>
    <t xml:space="preserve">Korekcijas sākumpunkts ar tīrvērtes darbībām saistītām kvalificētajām saistībām, kas izriet no iestādes turējumā esošajiem atvasinātajiem instrumentiem, ir 'Saistības, kas izriet no visiem atvasināto instrumentu līgumiem (izņemot kredītu atvasinātos instrumentus) un kas novērtētas saskaņā ar sviras rādītāja metodi' (skatīt 2C1).  </t>
  </si>
  <si>
    <t xml:space="preserve">Het uitgangspunt voor de aanpassing van in aanmerking komende passiva die verband houden met clearingactiviteiten die voortvloeien uit derivaten die de instelling aanhoudt, wordt gevormd door ‘Passiva die voortvloeien uit alle derivatencontracten (met uitzondering van kredietderivaten), die worden gewaardeerd overeenkomstig de hefboomratiomethode’ (zie 2C1).  </t>
  </si>
  <si>
    <t xml:space="preserve">Izhodišče za prilagoditev kvalificiranih obveznosti v zvezi z dejavnostmi kliringa, ki izhajajo iz izvedenih finančnih instrumentov institucije, so „obveznosti, ki izhajajo iz vseh pogodb o izvedenih finančnih instrumentih (brez kreditnih izvedenih finančnih instrumentov), vrednotene v skladu z metodologijo za količnik finančnega vzvoda“ (glej 2C1).  </t>
  </si>
  <si>
    <t xml:space="preserve">Východiskovým bodom pre úpravu kvalifikovaných záväzkov súvisiacich s klíringovými činnosťami vyplývajúcimi z derivátov v držbe inštitúcie sú „Záväzky vyplývajúce zo všetkých derivátových zmlúv (okrem úverových derivátov) ocenené podľa metodiky ukazovateľa finančnej páky (pozri 2C1).  </t>
  </si>
  <si>
    <t>Guidance_3A1_Tab3</t>
  </si>
  <si>
    <t>F115</t>
  </si>
  <si>
    <t>In aanmerking komende passiva die verband houden met clearingactiviteiten (zie definitie) die voortvloeien uit derivatencontracten (zie definitie in 2C1), ook als zij buiten de balans worden geboekt krachtens nationale standaarden voor jaarrekeningen) en die door de instelling worden aangehouden, moeten worden gewaardeerd overeenkomstig de hefboomratiomethode (zie definitie in 2C1) van de verordening kapitaalvereisten.</t>
  </si>
  <si>
    <t>Guidance_3A2_Tab3</t>
  </si>
  <si>
    <t>F116</t>
  </si>
  <si>
    <t xml:space="preserve">Dieses Feld wird automatisch generiert, indem 3A1 von den „Verbindlichkeiten aus allen Derivaten (ausgenommen Kreditderivate), die gemäß der Verschuldungsquote bewertet werden “(2C1), abgezogen wird.  </t>
  </si>
  <si>
    <t xml:space="preserve">See väli täidetakse automaatselt, lahutades välja „Kõigist tuletisinstrumendilepingutest (v.a krediidituletisinstrumendid) tulenevad kohustused hinnatuna finantsvõimenduse määra metoodikaga“ (2C1) väärtusest välja 3A1 väärtuse.  </t>
  </si>
  <si>
    <t xml:space="preserve">Το παρόν πεδίο συμπληρώνεται αυτόματα αφαιρώντας το 3A1 από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(2C1).  </t>
  </si>
  <si>
    <t xml:space="preserve">This field is automatically generated by deducting 3A1 from the 'Liabilities arising from all derivative contracts (excluding credit derivatives) valued in accordance with the leverage ratio methodology' (2C1).  </t>
  </si>
  <si>
    <t xml:space="preserve">Este campo se genera automáticamente deduciendo 3A1 de los «Pasivos procedentes de todos los contratos de derivados (que no sean derivados de crédito) valorados de conformidad con el método de cálculo de la ratio de apalancamiento» (2C1).  </t>
  </si>
  <si>
    <t xml:space="preserve">Tämä kenttä luodaan automaattisesti vähentämällä kentän 3A1 arvo kentän ”Kaikista johdannaissopimuksista (pl. luottojohdannaiset) syntyvät velat, jotka on arvostettu vähimmäisomavaraisuusastetta koskevan menetelmän mukaisesti” (2C1) arvosta.  </t>
  </si>
  <si>
    <t xml:space="preserve">Ce champ est rempli automatiquement en déduisant 3A1 des «Passifs découlant de tous les contrats dérivés (hors dérivés de crédit) évalués conformément à la méthodologie de ratio de levier» (2C1).  </t>
  </si>
  <si>
    <t xml:space="preserve">Questo campo è generato automaticamente deducendo 3A1 dalle “passività risultanti da tutti i contratti derivati (esclusi i derivati di credito) valutati secondo la metodologia di calcolo del coefficiente di leva finanziaria” (2C1).  </t>
  </si>
  <si>
    <t xml:space="preserve">Šis laukelis užpildomas automatiškai iš laukelio „Įsipareigojimai, kurie atsiranda dėl visų išvestinių finansinių priemonių sutarčių (išskyrus kredito išvestines finansines priemones) ir kurių vertė nustatoma pagal sverto koeficiento metodiką“ (2C1) vertės atėmus 3A1 laukelio vertę.  </t>
  </si>
  <si>
    <t xml:space="preserve">Šis lauks tiek automātiski ģenerēts, atņemot 3A1 no 'Saistībām, kas izriet no visiem atvasināto instrumentu līgumiem (izņemot kredītu atvasinātos instrumentus) un kas novērtētas saskaņā ar sviras rādītāja metodi' (2C1).  </t>
  </si>
  <si>
    <t xml:space="preserve">Dit veld wordt automatisch gegenereerd door 3A1 af te trekken van de ‘Passiva die voortvloeien uit alle derivatencontracten (met uitzondering van kredietderivaten), die worden gewaardeerd overeenkomstig de hefboomratiomethode’ (2C1).  </t>
  </si>
  <si>
    <t xml:space="preserve">To polje se izračuna samodejno tako, da se 3A1 odbije od „obveznosti, ki izhajajo iz vseh pogodb o izvedenih finančnih instrumentih (brez kreditnih izvedenih finančnih instrumentov), vrednotenih v skladu z metodologijo za količnik finančnega vzvoda“ (2C1).  </t>
  </si>
  <si>
    <t xml:space="preserve">Toto pole je automaticky generované odpočítaním 3A1 od „Záväzkov vyplývajúcich zo všetkých derivátových zmlúv (okrem úverových derivátov) ocenených podľa metodiky ukazovateľa finančnej páky“ (2C1).  </t>
  </si>
  <si>
    <t>Guidance_3A3_Tab3</t>
  </si>
  <si>
    <t>F117</t>
  </si>
  <si>
    <t>. Dieses Feld wird automatisch generiert, indem die „Verbindlichkeiten aus Derivaten (ausgenommen Kreditderivate), die gemäß der Verschuldungsquote unter Heranziehung einer Untergrenze bewertet werden“ (2C5) durch die „Verbindlichkeiten aus allen Derivaten (ausgenommen Kreditderivate), die gemäß der Verschuldungsquote bewertet werden“ (2C1) dividiert werden.</t>
  </si>
  <si>
    <t>. See väli täidetakse automaatselt, jagades välja „Kõigist tuletisinstrumendilepingutest (v.a krediidituletisinstrumendid) tulenevate kohustuste väärtus hinnatuna finantsvõimenduse määra metoodikaga, arvestades alampiiri“ (2C5) väljaga „Kõigist tuletisinstrumendilepingutest (v.a krediidituletisinstrumendid) tulenevad kohustused hinnatuna finantsvõimenduse määra metoodikaga“ (2C1).</t>
  </si>
  <si>
    <t>. Το παρόν πεδίο συμπληρώνεται αυτόματα διαιρώντας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κατόπιν εφαρμογής του κατώτατου ορίου» (2C5) με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(2C1).</t>
  </si>
  <si>
    <t>. This field is automatically generated by dividing the 'Liabilities arising from all derivative contracts (excluding credit derivatives) valued in accordance with the leverage ratio methodology after floor' (2C5) by 'Liabilities arising from all derivative contracts (excluding credit derivatives) valued in accordance with the leverage ratio methodology' (2C1).</t>
  </si>
  <si>
    <t>. Este campo se genera automáticamente dividiendo los «Pasivos procedentes de todos los contratos de derivados (que no sean derivados de crédito) valorados de conformidad con el método de cálculo de la ratio de apalancamiento tras aplicación del límite mínimo» (2C5) entre los «Pasivos procedentes de todos los contratos de derivados (que no sean derivados de crédito) valorados de conformidad con el método de cálculo de la ratio de apalancamiento» (2C1).</t>
  </si>
  <si>
    <t>. Tämä kenttä luodaan automaattisesti jakamalla kentän ”Kaikista johdannaissopimuksista (pl. luottojohdannaiset) syntyvät velat, jotka on arvostettu vähimmäisomavaraisuusastetta koskevan menetelmän mukaisesti alarajan soveltamisen jälkeen” (2C5) arvo kentän ”Kaikista johdannaissopimuksista (pl. luottojohdannaiset) syntyvät velat, jotka on arvostettu vähimmäisomavaraisuusastetta koskevan menetelmän mukaisesti” (2C1) arvolla.</t>
  </si>
  <si>
    <t>. Ce champ est rempli automatiquement en divisant les «Passifs découlant de tous les contrats dérivés (hors dérivés de crédit) évalués conformément à la méthodologie de ratio de levier après application du seuil» (2C5) par les «Passifs découlant de tous les contrats dérivés (hors dérivés de crédit) évalués conformément à la méthodologie de ratio de levier» (2C1).</t>
  </si>
  <si>
    <t>. Questo campo è generato automaticamente dividendo le “passività risultanti da tutti i contratti derivati (esclusi i derivati di credito) valutati secondo la metodologia di calcolo del coefficiente di leva finanziaria dopo l’applicazione del massimale” (2C5) dalle “passività risultanti da tutti i contratti derivati (esclusi i derivati di credito) valutati secondo la metodologia di calcolo del coefficiente di leva finanziaria” (2C1).</t>
  </si>
  <si>
    <t>. Šis laukelis užpildomas automatiškai laukelio „Įsipareigojimai, kurie atsiranda dėl visų išvestinių finansinių priemonių sutarčių (išskyrus kredito išvestines finansines priemones) ir kurių vertė nustatoma pagal sverto koeficiento metodiką, pritaikius apatinę ribą“ (2C5) vertę padalijus iš laukelio „Įsipareigojimai, kurie atsiranda dėl visų išvestinių finansinių priemonių sutarčių (išskyrus kredito išvestines finansines priemones) ir kurių vertė nustatoma pagal sverto koeficiento metodiką“ (2C1) vertės.</t>
  </si>
  <si>
    <t>. Šis lauks tiek automātiski ģenerēts, dalot 'Saistības, kas izriet no visiem atvasināto instrumentu līgumiem (izņemot kredītu atvasinātos instrumentus) un kas novērtētas saskaņā ar sviras rādītāja metodi pēc minimālās robežvērtības' (2C5) ar 'Saistībām, kas izriet no visiem atvasināto instrumentu līgumiem (izņemot kredītu atvasinātos instrumentus) un kas novērtētas saskaņā ar sviras rādītāja metodi' (2C1).</t>
  </si>
  <si>
    <t>. Dit veld wordt automatisch gegenereerd door de ‘Passiva die voortvloeien uit alle derivatencontracten (met uitzondering van kredietderivaten) die worden gewaardeerd overeenkomstig de hefboomratiomethode na toepassing van de ondergrens’ (2C5) te delen door 'Passiva die voortvloeien uit alle derivatencontracten (met uitzondering van kredietderivaten) die worden gewaardeerd overeenkomstig de hefboomratiomethode' (2C1).</t>
  </si>
  <si>
    <t>. To polje se izračuna samodejno tako, da se „obveznosti, ki izhajajo iz vseh pogodb o izvedenih finančnih instrumentih (brez kreditnih izvedenih finančnih instrumentov), vrednotene v skladu z metodologijo za količnik finančnega vzvoda po uporabi praga“ (2C5) delijo z „obveznostmi, ki izhajajo iz vseh pogodb o izvedenih finančnih instrumentih (brez kreditnih izvedenih finančnih instrumentov), vrednotenimi v skladu z metodologijo za količnik finančnega vzvoda“ (2C1).</t>
  </si>
  <si>
    <t>. Toto pole je automaticky generované vydelením „Záväzkov vyplývajúcich zo všetkých derivátových zmlúv (okrem úverových derivátov) ocenených podľa metodiky ukazovateľa finančnej páky po zohľadnení minimálnej hodnoty“ (2C5) „Záväzkami vyplývajúcimi zo všetkých derivátových zmlúv (okrem úverových derivátov) ocenenými podľa metodiky ukazovateľa finančnej páky“ (2C1).</t>
  </si>
  <si>
    <t>Guidance_3A4_Tab3</t>
  </si>
  <si>
    <t>F118</t>
  </si>
  <si>
    <t>Dieses Feld wird automatisch generiert, indem die „relevanten Verbindlichkeiten aus Derivaten im Zusammenhang mit Clearing-Tätigkeiten“ (3A1) mit der „derivativen Untergrenze“ (3A3) multipliziert werden. Dies ermöglicht die Anwendung der für die „Summe der Verbindlichkeiten aus Derivaten“ berücksichtigten Untergrenze (in Abschnitt C des Reiters „2. Jährlicher Grundbeitrag“) auf die relevanten Verbindlichkeiten aus Derivaten im Zusammenhang mit Clearing-Tätigkeiten, so dass der in Abzug gebrachte Betrag der Derivate mit der Summe der Derivate innerhalb der Summe der Verbindlichkeiten übereinstimmt.</t>
  </si>
  <si>
    <t>See väli täidetakse automaatselt, korrutades välja „Tuletisinstrumentidest tulenevad kvalifitseeruvad kohustused, mis on seotud kliirimistegevusega“ (3A1) väärtuse välja „Tuletisinstrumendi alampiiri tegur“ (3A3) väärtusega. See võimaldab rakendada tuletisinstrumentidest tulenevate kohustuste kogusumma puhul arvessevõetud alampiiri (vahelehe „2. Aasta baasosamakse“ C osas) tuletisinstrumentidest tulenevatele kliirimistegevusega seotud kvalifitseeruvatele kohustustele, nii et lahutatud tuletisinstrumendi summa on kooskõlas kohustuste kogusummas sisalduva tuletisinstrumendi kogusummaga.</t>
  </si>
  <si>
    <t>Το παρόν πεδίο συμπληρώνεται αυτόματα πολλαπλασιάζοντας τα «επιλέξιμα στοιχεία παθητικού που προκύπτουν από παράγωγα και σχετίζονται με δραστηριότητες εκκαθάρισης» (3Α1) με τον «Συντελεστή κατώτατου ορίου παραγώγων» (3Α3). Επιτρέπει την εφαρμογή του κατώτατου ορίου που λαμβάνεται υπόψη στο σύνολο των στοιχείων παθητικού που προκύπτουν από παράγωγα (στο τμήμα Γ της καρτέλας «2. Βασική ετήσια συνεισφορά») στα επιλέξιμα στοιχεία παθητικού που προκύπτουν από παράγωγα τα οποία σχετίζονται με τις δραστηριότητες εκκαθάρισης, έτσι ώστε το αφαιρούμενο ποσό των παραγώγων να συμφωνεί με το συνολικό ποσό των παραγώγων στο σύνολο παθητικού.</t>
  </si>
  <si>
    <t>This field is automatically generated by multiplying the 'qualifying liabilities arising from derivatives related to clearing activities' (3A1) by the 'Derivative floor factor' (3A3). It allows to apply the floor taken into account on the total liabilities arising from derivatives (in the Section C of the tab '2. Basic annual contribution') on the qualifying liabilities arising from derivatives related to clearing activities, so that the deducted derivative amount is consistent with the total derivative amount in total liabilities.</t>
  </si>
  <si>
    <t>Este campo se genera automáticamente multiplicando los «pasivos computables surgidos de derivados conexos a actividades de compensación» (3A1) por el «Factor derivado mínimo» (3A3). Permite aplicar el límite mínimo de referencia sobre el total de pasivos surgidos de derivados (en la Sección C de la pestaña «2. Contribución básica anual») en los pasivos computables surgidos de derivados conexos a actividades de compensación, de manera que la cantidad de derivados deducida sea coherente con la cantidad de derivados total en el conjunto de pasivos.</t>
  </si>
  <si>
    <t>Tämä kenttä luodaan automaattisesti kertomalla kentän ”johdannaisista määritystoimintojen osalta syntyvät hyväksyttävät velat” (3A1) arvo kentän ”Johdannaiseen sovellettava alaraja” (3A3) arvolla. Sen avulla voidaan soveltaa alarajaa, joka otetaan huomioon johdannaisista syntyvässä velkojen kokonaismäärässä (ks. kohta C, välilehti 2. Vuotuinen perusvakausmaksu) hyväksyttävissä veloissa, jotka syntyvät määritystoimintojen osalta johdannaisista, niin että vähennetty johdannaismäärä on yhdenmukainen velkojen kokonaismäärän kokonaisjohdannaismäärän kanssa.</t>
  </si>
  <si>
    <t>Ce champ est rempli automatiquement en multipliant les «passifs éligibles résultant des dérivés se rapportant à des activités de compensation» (3A1) par le «Facteur de seuil de dérivés» (3A3). Cela permet d’appliquer le seuil pris en compte pour le total des passifs découlant des dérivés (à la section C de l’onglet «2. Contribution annuelle de base») aux passifs éligibles résultant des dérivés se rapportant à des activités de compensation, de sorte que le montant des dérivés déduit soit cohérent avec le montant total des dérivés dans le total du passif.</t>
  </si>
  <si>
    <t>Questo campo è generato automaticamente moltiplicando le “passività ammissibili risultanti da derivati legate alle attività di compensazione” (3A1) per il “fattore minimo dei derivati” (3A3). Consente di applicare il minimo considerato alle passività totali risultanti da derivati ​(nella sezione B della scheda “2. Contributo annuale di base”) sulle passività ammissibili risultanti da derivati legate alle attività di compensazione, in modo che l’importo derivato dedotto sia coerente con l’importo complessivo dei derivati nel totale del passivo.</t>
  </si>
  <si>
    <t>Šis laukelis užpildomas automatiškai, laukelį „Reikalavimus atitinkantys įsipareigojimai, atsirandantys dėl išvestinių finansinių priemonių ir susiję su tarpuskaitos veikla“ (3A1) vertę padauginus iš laukelio „Išvestinių finansinių priemonių apatinės ribos koeficientas“ (3A3) vertės. Tai leidžia apatinę ribą, į kurią atsižvelgta nustatant visus įsipareigojimus, atsirandančius dėl išvestinių finansinių priemonių (kortelės „2. Bazinis metinis įnašas“ C skirsnis), taikyti reikalavimus atitinkantiems įsipareigojimams, atsirandantiems dėl išvestinių finansinių priemonių ir susijusiems su tarpuskaitos veikla, kad atskaityta bendra išvestinių finansinių priemonių suma atitiktų su visais įsipareigojimais susijusią bendrą išvestinių finansinių priemonių sumą.</t>
  </si>
  <si>
    <t>Šis lauks tiek automātiski ģenerēts, reizinot 'Ar tīrvērtes darbībām saistītas kvalificētās saistības' (3A1) ar 'Atvasināto instrumentu minimālās robežvērtības faktoru' (3A3). Tas ļauj piemērot minimālo robežvērtību, ko ņem vērā saistībā ar to saistību kopsummu, kuras izriet no atvasinātajiem instrumentiem (C iedaļa cilnē '2. Gada pamata iemaksa'), saistībā ar kvalificētajām saistībām, kas izriet no atvasinātajiem instrumentiem, kuri saistīti ar tīrvērtes darbībām, lai atskaitītā atvasināto instrumentu summa saskanētu ar atvasināto instrumentu kopsummu saistību kopsummā.</t>
  </si>
  <si>
    <t>Dit veld wordt automatisch gegenereerd door ‘in aanmerking komende passiva die voortvloeien uit derivaten die verband houden met clearingactiviteiten’ (3A1) te vermenigvuldigen met de ‘Factor ondergrens derivaten' (3A3). Op die manier kan de ondergrens die is aangehouden voor de totale passiva die voortvloeien uit derivaten (in deel C van tab '2. Jaarlijkse basisbijdrage’), worden toegepast op in aanmerking komende passiva die voortvloeien uit derivaten die verband houden met clearingactiviteiten, zodat het in mindering gebrachte bedrag aan derivaten overeenkomt met het totale bedrag aan derivaten in de totale passiva.</t>
  </si>
  <si>
    <t>To polje se izračuna samodejno tako, da se „kvalificirane obveznosti, ki izhajajo iz izvedenih finančnih instrumentov, povezanih z dejavnostmi kliringa“ (3A1), pomnožijo s „faktorjem praga izvedenih finančnih instrumentov“ (3A3). Omogoča, da se prag, ki se upošteva pri skupnih obveznostih, ki izhajajo iz izvedenih finančnih instrumentov (v razdelku C zavihka „2. Osnovni letni prispevek“), uporabi za kvalificirane obveznosti, ki izhajajo iz izvedenih finančnih instrumentov, povezanih z dejavnostmi kliringa, tako da je odbiti znesek izvedenih finančnih instrumentov usklajen s skupnim zneskom izvedenih finančnih instrumentov v skupnih obveznostih.</t>
  </si>
  <si>
    <t>Toto pole je automaticky generované vynásobením „Kvalifikovaných záväzkov vyplývajúcich z derivátov súvisiacich s klíringovými činnosťami“ (3A1) „Faktorom minimálnej hodnoty derivátu“ (3A3). Umožňuje uplatniť minimálnu hodnotu zohľadnenú v prípade celkových záväzkov vyplývajúcich z derivátov (v časti C tabuľky „2. Základný ročný príspevok“) na kvalifikované záväzky vyplývajúce z derivátov súvisiacich s klíringovými činnosťami tak, aby bola odčítaná výška v súlade s celkovou výškou derivátov v celkových záväzkoch.</t>
  </si>
  <si>
    <t>Guidance_3A5_Tab3</t>
  </si>
  <si>
    <t>F119</t>
  </si>
  <si>
    <t xml:space="preserve">In der Bilanz verbuchter Buchwert relevanter Verbindlichkeiten im Zusammenhang mit Clearing-Tätigkeiten (entsprechend der Definition in 3A1), die von dem Institut zum Stichtag gemäß den von dem Institut zum Zwecke seines Jahresabschlusses (der eine Festlegung des Stichtags für das Meldeformular ermöglicht (siehe Nr. 4 des Abschnitts A „Zweck und Struktur des Meldeformulars“ im Reiter „Lies mich“)) angewandten Rechnungslegungsstandards gehalten werden. </t>
  </si>
  <si>
    <t xml:space="preserve">Selliste kliirimistegevusega seotud kvalifitseeruvate kohustuste (nagu on määratletud punktis 3A1) bilansiline väärtus, mida asutus hoiab aruandekuupäeval asutuse rakendatavate raamatupidamisstandardite alusel aruandeaasta finantsaruannetes (mis võimaldasid määrata kindlaks aruandlusvormi aruandekuupäeva (vt vahelehe „Teave“ jao B „Üldjuhis aruandlusvormi täitmiseks“ 4. punkt)). </t>
  </si>
  <si>
    <t xml:space="preserve">Λογιστική αξία εντός ισολογισμού στοιχείων παθητικού που σχετίζονται με δραστηριότητες εκκαθάρισης (όπως ορίζονται στο 3A1) τα οποία κατέχει το ίδρυμα κατά την ημερομηνία αναφοράς σύμφωνα με τα λογιστικά πρότυπα που εφαρμόζει το ίδρυμα για τους σκοπούς των ετήσιων οικονομικών καταστάσεών του [που κατέστησαν δυνατό τον προσδιορισμό της ημερομηνίας αναφοράς για το έντυπο αναφοράς (βλέπε αριθ. 4 στο τμήμα A «Στόχος και δομή του εντύπου αναφοράς» στην καρτέλα Σημαντικές πληροφορίες)]. </t>
  </si>
  <si>
    <t xml:space="preserve">El valor contable en el balance de los pasivos computables conexos a las actividades de compensación (tal y como se definen en 3A1) mantenidos por la entidad en la fecha de referencia con arreglo a la normativa contable aplicada por la entidad para el objetivo de sus estados financieros anuales (que permitieron definir la fecha de referencia para el formulario de notificación (véase la instrucción n.º 4 de la sección A «Objetivo y estructura de la información» de la pestaña Léame)). </t>
  </si>
  <si>
    <t xml:space="preserve">Laitoksen hallussa olevien määritystoimintojen osalta syntyvien hyväksyttävien velkojen (kentän 3A1 määritelmän mukaisesti) taseen kirjanpitoarvo viitepäivämääränä niiden tilinpäätösstandardien mukaisesti, joiden perusteella laitos tekee vuositilinpäätöksensä (jonka pohjalta viitepäivämäärä on määritelty raportointilomaketta varten (ks. Lueminut-välilehden kohdan A ”Raportointilomakkeen tarkoitus ja rakenne” kohta 4)). </t>
  </si>
  <si>
    <t xml:space="preserve">Valeur comptable de bilan des passifs éligibles se rapportant à des activités de compensation (tels que définis dans 3A1) détenus par l’établissement à la date de référence selon les normes comptables appliquées par l’établissement aux fins de ses états financiers annuels [ayant permis de définir la date de référence pour le formulaire de déclaration (voir nº 4 de la section A «Objectif et structure du formulaire de déclaration» dans l’onglet Lisez-moi)]. </t>
  </si>
  <si>
    <t xml:space="preserve">Il valore contabile in bilancio delle passività ammissibili legate alle attività di compensazione (come definito in 3A1) detenute dall’ente alla data di riferimento conformemente ai principi contabili applicati dall’ente ai fini dei propri rendiconti finanziari annuali (che hanno consentito di definire la data di riferimento per il modulo di segnalazione (cfr. il punto 4 della Sezione A “Obiettivo e struttura del modulo di segnalazione” nella scheda “Leggimi”)). </t>
  </si>
  <si>
    <t xml:space="preserve">Į balansą įtraukta įstaigos turimų reikalavimus atitinkančių įsipareigojimų, susijusių su tarpuskaitos veikla (kaip apibrėžta 3A1 laukelyje), ataskaitinės dienos apskaitinė vertė pagal apskaitos standartus, kuriuos įstaiga taiko rengdama savo metines finansines ataskaitas (pagal kurias nustatyta ataskaitos formos ataskaitinė diena (žr. kortelės „Įvadas“ A skirsnio „Ataskaitos formos paskirtis ir struktūra“ 4-ą punktą). </t>
  </si>
  <si>
    <t xml:space="preserve">Ar tīrvērtes darbībām saistītu kvalificēto saistību bilances uzskaites vērtība (kā noteikts 3A1), kas ir iestādes turējumā pārskata datumā saskaņā ar grāmatvedības standartiem, kurus iestāde piemēro saviem gada finanšu pārskatiem (kas ir ļāvuši noteikt ziņošanas veidlapas pārskata datumu (skatīt Nr. 4 cilnes ‘Izlasi’ A iedaļā “Ziņošanas veidlapas mērķis un struktūra”)). </t>
  </si>
  <si>
    <t xml:space="preserve">Boekwaarde op de balans van in aanmerking komende passiva die verband houden met clearingactiviteiten (zoals gedefinieerd in 3A1) en die de instelling op de referentiedatum aanhoudt volgens de standaarden voor jaarrekeningen die de instelling toepast op haar jaarrekeningen (op grond waarvan de referentiedatum voor het rapportageformulier kon worden vastgesteld (zie nr. 4 van deel A "Doel en opzet van het rapportageformulier" van de Lees mij-tab)). </t>
  </si>
  <si>
    <t xml:space="preserve">Bilančna knjigovodska vrednost kvalificiranih obveznosti v zvezi z dejavnostmi kliringa (kot so opredeljene v 3A1), ki jih ima institucija na referenčni datum v skladu z računovodskimi standardi, ki jih institucija uporablja za namen letnih računovodskih izkazov (kar je omogočilo opredelitev referenčnega datuma za obrazec za poročanje (glej točko 4 razdelka A „Cilj in zgradba obrazca za poročanje“ v zavihku Preberi)). </t>
  </si>
  <si>
    <t xml:space="preserve">Súvahová účtovná hodnota kvalifikovaných záväzkov súvisiacich s klíringovými činnosťami (vymedzenými v 3A1) v držbe inštitúcie k referenčnému dátumu podľa účtovných štandardov uplatňovaných inštitúciou na účel jej ročnej účtovnej závierky (ktorá umožnila vymedziť referenčný dátum pre formulár hlásenia) (pozri č. 4 časti A „Cieľ a štruktúra formulára hlásenia“ v karte Prečítaj ma). </t>
  </si>
  <si>
    <t>Guidance_3A6_Tab3</t>
  </si>
  <si>
    <t>F120</t>
  </si>
  <si>
    <t>Millest: tuletisinstrumentidest tulenev summa</t>
  </si>
  <si>
    <t>Of which arising from derivatives</t>
  </si>
  <si>
    <t>De los que resulten de derivados</t>
  </si>
  <si>
    <t>Joista johdannaisista syntyviä</t>
  </si>
  <si>
    <t>Dont: résultant de dérivés</t>
  </si>
  <si>
    <t>Di cui risultanti da derivati</t>
  </si>
  <si>
    <t>Iš jų atsirandantys dėl išvestinių finansinių priemonių</t>
  </si>
  <si>
    <t>No kurām — kas izriet no atvasinātajiem instrumentiem</t>
  </si>
  <si>
    <t>Waarvan voortvloeiend uit derivaten</t>
  </si>
  <si>
    <t>Z toho vyplývajúce z derivátov</t>
  </si>
  <si>
    <t>Guidance_3A7_Tab3</t>
  </si>
  <si>
    <t>F121</t>
  </si>
  <si>
    <t>Davon: nicht aus Derivaten Dieses Feld wird automatisch generiert, indem die „relevanten Verbindlichkeiten im Zusammenhang mit Clearing-Tätigkeiten, die sich aus Derivaten ergeben“ (3A6) von dem „Gesamtbuchwert relevanter Verbindlichkeiten im Zusammenhang mit Clearing-Tätigkeiten“ (3A5) abgezogen werden.</t>
  </si>
  <si>
    <t>Millest: muust kui tuletisinstrumentidest tulenev summa. See väli täidetakse automaatselt, lahutades välja „Kliirimistegevusega seotud kvalifitseeruvate kohustuste raamatupidamislik koguväärtus“ (3A5) väärtusest välja „Tuletisinstrumentidest tuleneva kliirimistegevusega seotud kvalifitseeruvad kohustused“ (3A6) väärtuse.</t>
  </si>
  <si>
    <t>Εκ των οποίων: δεν προκύπτουν από παράγωγα. Το παρόν πεδίο συμπληρώνεται αυτόματα αφαιρώντας τα επιλέξιμα στοιχεία παθητικού που σχετίζονται με δραστηριότητες εκκαθάρισης τα οποία προκύπτουν από παράγωγα (3Α6) από τη «Συνολική λογιστική αξία επιλέξιμων στοιχείων παθητικού που σχετίζονται με δραστηριότητες εκκαθάρισης» (3Α5).</t>
  </si>
  <si>
    <t>Of which not arising from derivatives. This field is automatically generated by deducting qualifying liabilities related to clearing activities arising from derivatives (3A6) from the 'Total accounting value of qualifying liabilities related to clearing activities' (3A5).</t>
  </si>
  <si>
    <t>De los que no resulten de derivados. Este campo se genera automáticamente deduciendo los pasivos computables conexos a las actividades de compensación surgidos de derivados (3A6) del «Valor contable total de pasivos computables conexos a actividades de compensación» (3A5).</t>
  </si>
  <si>
    <t>Joista muita kuin johdannaisista syntyviä. Tämä kenttä luodaan automaattisesti vähentämällä johdannaisista määritystoimintojen osalta syntyvät hyväksyttävät velat (3A6) kentän ”Määritystoimintojen osalta syntyvien hyväksyttävien velkojen yhteenlaskettu kirjanpitoarvo” (3A5) arvosta.</t>
  </si>
  <si>
    <t>Dont: ne résultant pas de dérivés Ce champ est rempli automatiquement en déduisant les passifs éligibles se rapportant à des activités de compensation résultant des dérivés (3A6) de la «Valeur comptable totale des passifs éligibles se rapportant à des activités de compensation» (3A5).</t>
  </si>
  <si>
    <t>Di cui non risultanti da derivati. Questo campo è generato automaticamente deducendo le passività ammissibili legate alle attività di compensazione risultanti da derivati (3A6) dal “Valore contabile complessivo delle passività ammissibili legate alle attività di compensazione” (3A5).</t>
  </si>
  <si>
    <t>Iš jų atsirandantys ne dėl išvestinių finansinių priemonių. Šio laukelio vertė apskaičiuojama automatiškai iš laukelio „Bendra reikalavimus atitinkančių įsipareigojimų, susijusių su tarpuskaitos veikla, apskaitinė vertė“ (3A5) vertės atėmus laukelio „Reikalavimus atitinkantys įsipareigojimai, susiję su tarpuskaitos veikla ir atsirandančių dėl išvestinių finansinių priemonių“ (3A6) vertę.</t>
  </si>
  <si>
    <t>kas neizriet no atvasinātajiem instrumentiem. Šis lauks tiek automātiski ģenerēts, atņemot 'Ar tīrvērtes darbībām saistītas kvalificētās saistības, kas izriet no atvasinātajiem instrumentiem' (3A6) no 'Kopējās ar tīrvērtes darbībām saistīto kvalificēto saistību uzskaites vērtības' (3A5).</t>
  </si>
  <si>
    <t>Waarvan niet voortvloeiend uit derivaten. Dit veld wordt automatisch gegenereerd door in aanmerking komende passiva die verband houden met clearingactiviteiten voortvloeiend uit derivaten (3A6) af te trekken van de ‘Totale boekwaarde van in aanmerking komende passiva die verband houden met clearingactiviteiten' (3A5).</t>
  </si>
  <si>
    <t>Od tega: ki ne izhajajo iz izvedenih finančnih instrumentov To polje se izračuna samodejno tako, da se kvalificirane obveznosti v zvezi z dejavnostmi kliringa, ki izhajajo iz izvedenih finančnih instrumentov (3A6), odbijejo od „skupne knjigovodske vrednosti kvalificiranih obveznosti v zvezi z dejavnostmi kliringa“ (3A5).</t>
  </si>
  <si>
    <t>Z toho nevyplývajúce z derivátov. Toto pole je automaticky generované odpočítaním kvalifikovaných záväzkov súvisiacich s klíringovými činnosťami vyplývajúcimi z derivátov (3A6) od „Celkovej účtovnej hodnoty kvalifikovaných derivátov súvisiacich s klíringovými činnosťami“ (3A5).</t>
  </si>
  <si>
    <t>Guidance_3A8_Tab3</t>
  </si>
  <si>
    <t>F122</t>
  </si>
  <si>
    <t>. Dieses Feld ist die Summe der „relevanten Verbindlichkeiten im Zusammenhang mit Clearing-Tätigkeiten, die sich nicht aus Derivaten ergeben“ (3A7) und des „angepassten Wertes relevanter Verbindlichkeiten im Zusammenhang mit Clearing-Tätigkeiten, die sich aus Derivaten ergeben“ (3A4). Dies ermöglicht eine Berücksichtigung der an den relevanten Verbindlichkeiten aus Derivaten vorgenommenen Anpassungen im Rahmen der Summe der relevanten Verbindlichkeiten im Zusammenhang mit Clearing-Tätigkeiten. 
. Der generierte Betrag entspricht den relevanten Verbindlichkeiten im Zusammenhang mit Clearing-Tätigkeiten, die von der angepassten Summe der Verbindlichkeiten (2C6) für die Berechnung der individuellen Beiträge in Abzug gebracht werden können.</t>
  </si>
  <si>
    <t>. Sellel väljal on välja „Kliirimistegevusega seotud kvalifitseeruvad kohustused, mis ei tulene tuletisinstrumentidest“ (3A7) ja välja „Tuletisinstrumentidest tulenevate kliirimistegevusega seotud kvalifitseeruvate kohustuste korrigeeritud väärtus“ (3A4) väärtuste summa. See võimaldab võtta arvesse tuletisinstrumentidest tulenevate kvalifitseeruvate kohustuste korrigeerimisi kliirimistegevusega seotud kvalifitseeruvate kohustuste kogusumma all. 
. Saadud summa vastab kliirimistegevusega seotud kvalifitseeruvatele kohustustele, mille võib lahutada kohustuste korrigeeritud kogusummast (2C6) individuaalse osamakse arvutamiseks.</t>
  </si>
  <si>
    <t>. Το παρόν πεδίο είναι το άθροισμα των επιλέξιμων στοιχείων παθητικού που σχετίζονται με δραστηριότητες εκκαθάρισης τα οποία δεν προκύπτουν από παράγωγα (3Α7) και της «Προσαρμοσμένης αξίας επιλέξιμων στοιχείων παθητικού που σχετίζονται με δραστηριότητες εκκαθάρισης τα οποία προκύπτουν από παράγωγα» (3Α4). Επιτρέπει να ληφθούν υπόψη οι προσαρμογές που πραγματοποιούνται στα επιλέξιμα στοιχεία παθητικού που προκύπτουν από παράγωγα στο σύνολο των επιλέξιμων στοιχείων παθητικού που σχετίζονται με δραστηριότητες εκκαθάρισης. 
. Το ποσό που προκύπτει αντιστοιχεί στα επιλέξιμα στοιχεία παθητικού που σχετίζονται με δραστηριότητες εκκαθάρισης τα οποία μπορούν να αφαιρεθούν από τα προσαρμοσμένα συνολικά στοιχεία παθητικού (2C6) για τον υπολογισμό της ατομικής εισφοράς.</t>
  </si>
  <si>
    <t>. This field is the sum of qualifying liabilities related to clearing activities not arising from derivatives (3A7) and the 'Adjusted value of qualifying liabilities related to clearing activities arising from derivatives' (3A4). It allows to take into account the adjustments made on the qualifying liabilities arising from derivatives in the total qualifying liabilities related to clearing activities. 
. The generated amount corresponds to the qualifying liabilities related to clearing activities that can be deducted from the adjusted total liabilities (2C6) for the calculation of the individual contribution.</t>
  </si>
  <si>
    <t>. Este campo es la suma de los pasivos computables conexos a las actividades de compensación no procedentes de derivados (3A7) y del «Valor ajustado de pasivos computables conexos a actividades de compensación procedentes de derivados» (3A4). Permite tener en cuenta los ajustes realizados en los pasivos computables procedentes de los derivados en el total de pasivos computables conexos a actividades de compensación. 
. La cantidad generada corresponde a los pasivos computables conexos a las actividades de compensación que pueden deducirse de los pasivos ajustados (2C6) para el cálculo de la contribución individual.</t>
  </si>
  <si>
    <t>. Tämän kentän arvo on muista kuin johdannaisista määritystoimintojen osalta syntyvien hyväksyttävien velkojen (3A7) ja kentän ”Johdannaisista määritystoimintojen osalta syntyvien hyväksyttävien velkojen korjattu arvo” (3A4) summa. Näin johdannaisista syntyviin hyväksyttäviin velkoihin tehdyt korjaukset voidaan ottaa huomioon määritystoimintojen osalta hyväksyttävien velkojen kokonaismäärässä. 
. Luotu arvo vastaa määritystoimintojen osalta hyväksyttäviä velkoja, jotka voidaan vähentää korjatusta velkojen kokonaismäärästä (2C6) yksilöllisen vakausmaksun laskemiseksi.</t>
  </si>
  <si>
    <t>. Ce champ est la somme des passifs éligibles se rapportant à des activités de compensation ne résultant pas de dérivés (3A7) et de la «Valeur ajustée des passifs éligibles se rapportant à des activités de compensation résultant des dérivés» (3A4). Il permet de tenir compte des ajustements des passifs éligibles résultant des dérivés sur le total des passifs éligibles se rapportant à des activités de compensation. 
. Le montant résultant correspond aux passifs éligibles se rapportant à des activités de compensation susceptibles d’être déduits du total du passif ajusté (2C6) pour calculer la contribution individuelle.</t>
  </si>
  <si>
    <t>. Questo campo è la somma delle passività ammissibili legate alle attività di compensazione non risultanti da derivati (3A7) e del “Valore adeguato delle passività ammissibili legate alle attività di compensazione risultanti da derivati” (3A4). Consente di tenere conto delle correzioni operate sulle passività ammissibili risultanti da derivati nel totale delle passività ammissibili legate alle attività di compensazione. . L’importo generato corrisponde alle passività ammissibili legate alle attività di compensazione che possono essere dedotte dal totale corretto delle passività dopo la correzione (2C6) per il calcolo del singolo contributo.</t>
  </si>
  <si>
    <t>. Šio laukelio vertė – tai laukelio „Reikalavimus atitinkančių įsipareigojimų, susijusių su tarpuskaitos veikla ir atsirandančių ne dėl išvestinių finansinių priemonių“ (3A7) ir laukelio „Pakoreguota reikalavimus atitinkančių įsipareigojimų, susijusių su tarpuskaitos veikla ir atsirandančių dėl išvestinių finansinių priemonių, vertė“ (3A4) verčių suma. Šiame laukelyje pateikta informacija leidžia atsižvelgti į reikalavimus atitinkančių įsipareigojimų, atsirandančių dėl išvestinių finansinių priemonių, įtrauktų į visų reikalavimus atitinkančių įsipareigojimų, susijusių su tarpuskaitos veikla, sumą, korekcijas. 
. Apskaičiuota suma prilygsta reikalavimus atitinkančių įsipareigojimų, susijusių su tarpuskaitos veikla, sumai, kurią, apskaičiuojant individualų įnašą, galima atskaityti iš pakoreguotos visų įsipareigojimų sumos (2C6).</t>
  </si>
  <si>
    <t>. Šis lauks ir 'Ar tīrvērtes darbībām saistīto kvalificēto saistību, kas neizriet no atvasinātajiem instrumentiem' (3A7) un 'Ar tīrvērtes darbībām saistīto kvalificēto saistību, kas izriet no atvasinātajiem instrumentiem, koriģētās vērtības' summa (3A4). Tas ļauj ņemt vērā kvalificēto no atvasinātajiem instrumentiem izrietošo saistību korekcijas pie kopējām kvalificētām ar tīrvērtes darbībām saistītām saistībām. 
. Ģenerētā summa atbilst kvalificētām ar tīrvērtes darbībām saistītām saistībām, ko var atskaitīt no koriģētajām kopējām saistībām (2C6), lai aprēķinātu individuālo iemaksu.</t>
  </si>
  <si>
    <t>. Dit veld is de som van in aanmerking komende passiva die verband houden met clearingactiviteiten en die niet voortvloeien uit derivaten (3A7) en de ‘Aangepaste waarde van in aanmerking komende passiva die verband houden met clearingactiviteiten en die voortvloeien uit derivaten' (3A4). Dit maakt het mogelijk rekening te houden met de aanpassingen die zijn doorgevoerd met betrekking tot de in aanmerking komende passiva die voortvloeien uit derivaten in de totale in aanmerking komende passiva die verband houden met clearingactiviteiten. 
. Het gegenereerde bedrag komt overeen met de in aanmerking komende passiva die verband houden met clearingactiviteiten die kunnen worden afgetrokken van de aangepaste totale passiva (2C6) voor de berekening van de individuele bijdrage.</t>
  </si>
  <si>
    <t>. V tem polju se izračuna vsota kvalificiranih obveznosti v zvezi z dejavnostmi kliringa, ki ne izhajajo iz izvedenih finančnih instrumentov (3A7), in „prilagojene vrednosti kvalificiranih obveznosti v zvezi z dejavnostmi kliringa, ki izhajajo iz izvedenih finančnih instrumentov“ (3A4). To omogoča, da se prilagoditve kvalificiranih obveznosti, ki izhajajo iz izvedenih finančnih instrumentov, upoštevajo pri skupnih kvalificiranih obveznostih v zvezi z dejavnostmi kliringa. 
. Izračunani znesek ustreza kvalificiranim obveznostim v zvezi z dejavnostmi kliringa, ki se lahko odbijejo od prilagojenih skupnih obveznosti (2C6), da se izračuna posamezni prispevek.</t>
  </si>
  <si>
    <t>. Toto pole je súčtom kvalifikovaných záväzkov súvisiacich s klíringovými činnosťami nevyplývajúcimi z derivátov (3A7) a „Upravenej hodnoty kvalifikovaných záväzkov súvisiacich s klíringovými činnosťami vyplývajúcimi z derivátov“ (3A4). Umožňuje zohľadniť úpravu vykonanú v kvalifikovaných záväzkoch vyplývajúcich z derivátov v celkových kvalifikovaných záväzkoch súvisiacich s klíringovými činnosťami. 
. Generovaná suma zodpovedá kvalifikovaným záväzkom súvisiacim s klíringovými činnosťami, ktoré je možné odpočítať od upravených celkových záväzkov (2C6) na výpočet individuálneho príspevku.</t>
  </si>
  <si>
    <t>F128</t>
  </si>
  <si>
    <t xml:space="preserve">Den Ausgangspunkt für die Anpassung der relevanten Verbindlichkeiten im Zusammenhang mit Zentralverwahrern, die sich aus Derivaten ergeben, die von dem Institut gehalten werden, bilden die „Verbindlichkeiten aus allen Derivaten (ausgenommen Kreditderivate), die gemäß der Verschuldungsquote bewertet werden“ (siehe 2C1).  </t>
  </si>
  <si>
    <t xml:space="preserve">Krediidiasutuse või investeerimisühingu hoitavate tuletisinstrumentidest tulenevate väärtpaberite keskdepositooriumi tegevusega seotud kvalifitseeruvate kohustuste korrigeerimise alguspunkt on „Kõigist tuletisinstrumendilepingutest (v.a krediidituletisinstrumendid) tulenevad kohustused hinnatuna finantsvõimenduse määra metoodikaga“ (2C1).  </t>
  </si>
  <si>
    <t xml:space="preserve">Η αφετηρία για την προσαρμογή των επιλέξιμων στοιχείων παθητικού που σχετίζονται με δραστηριότητες κεντρικού αποθετηρίου τίτλων και προκύπτουν από παράγωγα που κατέχει το ίδρυμα είναι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(βλέπε 2C1).  </t>
  </si>
  <si>
    <t xml:space="preserve">The starting point for the adjustment of qualifying liabilities related to Central Securities Depository arising from derivatives held by the institution are 'Liabilities arising from all derivative contracts (excluding credit derivatives) valued in accordance with the leverage ratio methodology' (see 2C1).  </t>
  </si>
  <si>
    <t xml:space="preserve">El punto de partida para el ajuste de pasivos computables conexos a las actividades del Depositario Central de Valores procedentes de los derivados mantenidos por la entidad son «Pasivos procedentes de todos los contratos de derivados (que no sean derivados de crédito) valorados de conformidad con el método de cálculo de la ratio de apalancamiento» (véase 2C1).  </t>
  </si>
  <si>
    <t xml:space="preserve">Laitoksen hallussa olevista johdannaisista arvopaperikeskuksen toimintojen osalta syntyvien hyväksyttävien velkojen korjaamisen perustana on ”Kaikista johdannaissopimuksista (pl. luottojohdannaiset) syntyvät velat, jotka on arvostettu vähimmäisomavaraisuusastetta koskevan menetelmän mukaisesti” (ks. kenttä 2C1).  </t>
  </si>
  <si>
    <t xml:space="preserve">Le point de départ de l’ajustement des passifs éligibles se rapportant à un dépositaire central de titres résultant des dérivés détenus par l’établissement est «Passifs découlant de tous les contrats dérivés (hors dérivés de crédit) évalués conformément à la méthodologie de ratio de levier» (voir 2C1).  </t>
  </si>
  <si>
    <t xml:space="preserve">Il punto di partenza per la correzione delle passività ammissibili scaturite dalla detenzione delle attività o liquidità della clientela risultanti da derivati detenuti dall’ente sono le “passività risultanti da tutti i contratti derivati (esclusi i derivati di credito) valutati secondo la metodologia di calcolo del coefficiente di leva finanziaria” (2C1).  </t>
  </si>
  <si>
    <t xml:space="preserve">Atskaitos taškas koreguojant reikalavimus atitinkančius įsipareigojimus, susijusius su centrinio vertybinių popierių depozitoriumo veikla ir atsirandančius dėl įstaigos turimų išvestinių finansinių priemonių, yra laukelis „Įsipareigojimai, kurie atsiranda dėl visų išvestinių finansinių priemonių sutarčių (išskyrus kredito išvestines finansines priemones) ir kurių vertė nustatoma pagal sverto koeficiento metodiką“ (žr. 2C1).  </t>
  </si>
  <si>
    <t xml:space="preserve">Korekcijas sākumpunkts ar Centrālā vērtspapīru depozitārija saistītām kvalificētajām saistībām, kas izriet no iestādes turējumā esošajiem atvasinātajiem instrumentiem, ir 'Saistības, kas izriet no visiem atvasināto instrumentu līgumiem (izņemot kredītu atvasinātos instrumentus) un kas novērtētas saskaņā ar sviras rādītāja metodi' (skatīt 2C1).  </t>
  </si>
  <si>
    <t xml:space="preserve">Het uitgangspunt voor de aanpassing van in aanmerking komende passiva die verband houden met een centrale effectenbewaarinstelling die voortvloeien uit derivaten die de instelling aanhoudt, wordt gevormd door ‘Passiva die voortvloeien uit alle derivatencontracten (met uitzondering van kredietderivaten), die worden gewaardeerd overeenkomstig de hefboomratiomethode’ (zie 2C1).  </t>
  </si>
  <si>
    <t xml:space="preserve">Izhodišče za prilagoditev kvalificiranih obveznosti v zvezi s centralno depotno družbo, ki izhajajo iz izvedenih finančnih instrumentov institucije, so „obveznosti, ki izhajajo iz vseh pogodb o izvedenih finančnih instrumentih (brez kreditnih izvedenih finančnih instrumentov), vrednotene v skladu z metodologijo za količnik finančnega vzvoda“ (glej 2C1).  </t>
  </si>
  <si>
    <t xml:space="preserve">Východiskový bod pre úpravu kvalifikovaných záväzkov súvisiacich s centrálnym depozitárom cenných papierov (CDCP) vyplývajúcich z derivátov v držbe inštitúcie sú „Záväzky vyplývajúce zo všetkých derivátových zmlúv (okrem úverových derivátov) ocenené podľa metodiky ukazovateľa finančnej páky“ (pozri 2C1).  </t>
  </si>
  <si>
    <t>Guidance_3B1_Tab3</t>
  </si>
  <si>
    <t>F129</t>
  </si>
  <si>
    <t>In aanmerking komende passiva die verband houden met CSD-activiteiten (zie definitie) die voortvloeien uit derivatencontracten (zie definitie in 2C1). Hefboomratiomethode dient te worden toegepast (raadpleeg 3A1).</t>
  </si>
  <si>
    <t>Guidance_3B2_Tab3</t>
  </si>
  <si>
    <t>F130</t>
  </si>
  <si>
    <t>Dieses Feld wird automatisch erstellt, indem 3B1 von 2C1 abgezogen wird (es gilt die gleiche Logik wie für 3A2).</t>
  </si>
  <si>
    <t>See väli täidetakse automaatselt, lahutades välja 2C1 väärtusest välja 3B1 väärtuse (kehtib sama loogika kui välja 3A2 puhul)</t>
  </si>
  <si>
    <t>Το παρόν πεδίο συμπληρώνεται αυτόματα αφαιρώντας το 3B1 από το 2C1 (ισχύει η ίδια λογική όπως στο 3A2)</t>
  </si>
  <si>
    <t>This field is automatically generated by deducting 3B1 from 2C1 (same logic applies as for 3A2)</t>
  </si>
  <si>
    <t>Este campo se genera automáticamente deduciendo 3B1 de 2C1 (se aplica la misma lógica que para 3A2)</t>
  </si>
  <si>
    <t>Tämä kenttä luodaan automaattisesti vähentämällä kenttä 3B1 kentästä 2C1 (sovelletaan samaa periaatetta kuin kentälle 3A2)</t>
  </si>
  <si>
    <t>Ce champ est rempli automatiquement en déduisant 3B1 de 2C1 (suivant la même logique que pour 3A2)</t>
  </si>
  <si>
    <t>Questo campo è generato automaticamente deducendo 3B1 da 2C1 (si applica la stessa logica utilizzata per 3A2)</t>
  </si>
  <si>
    <t>Šis laukelis užpildomas automatiškai iš 2C1 atėmus 3B1 (taikoma tokia pat logika kaip 3A2).</t>
  </si>
  <si>
    <t>Šis lauks aizpildās automātiski, atskaitot 3B1 no 2C1 (tāds pats princips kā 3A2)</t>
  </si>
  <si>
    <t>Dit veld wordt automatisch gegenereerd door 3B1 af te trekken van 2C1 (dezelfde redenering als voor 3A2 kan worden gevolgd)</t>
  </si>
  <si>
    <t>To polje se izračuna samodejno, tako da se 3B1 odbije od 2C1 (uporablja se enaka logika kot za 3A2)</t>
  </si>
  <si>
    <t>Toto pole je automaticky generované odpočítaním 3B1 od 2C1 (rovnaká logika sa vzťahuje na 3A2)</t>
  </si>
  <si>
    <t>Guidance_3B3_Tab3</t>
  </si>
  <si>
    <t>F131</t>
  </si>
  <si>
    <t>Siehe 3A3</t>
  </si>
  <si>
    <t>Vt 3A3</t>
  </si>
  <si>
    <t>Βλέπε 3A3</t>
  </si>
  <si>
    <t>See 3A3</t>
  </si>
  <si>
    <t>Véase 3A3</t>
  </si>
  <si>
    <t>Ks. kenttä 3A3</t>
  </si>
  <si>
    <t>Voir 3A3</t>
  </si>
  <si>
    <t>Si veda 3A3</t>
  </si>
  <si>
    <t>Žr. 3A3</t>
  </si>
  <si>
    <t>Skatīt 3A3</t>
  </si>
  <si>
    <t>Zie 3A3</t>
  </si>
  <si>
    <t>Glej 3A3</t>
  </si>
  <si>
    <t>Pozri 3A3</t>
  </si>
  <si>
    <t>Guidance_3B4_Tab3</t>
  </si>
  <si>
    <t>F132</t>
  </si>
  <si>
    <t>Dieses Feld wird automatisch erstellt, indem 3B1 mit 3B3 multipliziert wird (es gilt die gleiche Logik wie für 3A4).</t>
  </si>
  <si>
    <t>See väli täidetakse automaatselt, korrutades välja 3B3 väärtusega välja 3B1 väärtuse (kehtib sama loogika kui välja 3A4 puhul)</t>
  </si>
  <si>
    <t>Το παρόν πεδίο συμπληρώνεται αυτόματα πολλαπλασιάζοντας το 3B1 με το 3B3 (ισχύει η ίδια λογική όπως στο 3A4)</t>
  </si>
  <si>
    <t>This field is automatically generated by multiplying 3B1 by 3B3 (same logic applies as for 3A4)</t>
  </si>
  <si>
    <t>Este campo se genera automáticamente multiplicando 3B1 por 3B3 (se aplica la misma lógica que para 3A4)</t>
  </si>
  <si>
    <t>Tämä kenttä luodaan automaattisesti kertomalla kenttä 3B1 kentällä 3B3 (sovelletaan samaa periaatetta kuin kentälle 3A4)</t>
  </si>
  <si>
    <t>Ce champ est rempli automatiquement en multipliant 3B1 par 3B3 (suivant la même logique que pour 3A4)</t>
  </si>
  <si>
    <t>Questo campo è generato automaticamente moltiplicando 3B1 per 3B3 (si applica la stessa logica utilizzata per 3A4)</t>
  </si>
  <si>
    <t>Šis laukelis užpildomas automatiškai 3B1 padauginus iš 3B3 (taikoma tokia pat logika kaip 3A4).</t>
  </si>
  <si>
    <t>Šis lauks aizpildās automātiski, reizinot 3B1 ar 3B3 (tāds pats princips kā 3A4)</t>
  </si>
  <si>
    <t>Dit veld wordt automatisch gegenereerd door 3B1 te vermenigvuldigen met 3B3 (dezelfde redenering als voor 3A4 kan worden gevolgd)</t>
  </si>
  <si>
    <t>To polje se izračuna samodejno, tako da se 3B1 pomnoži s 3B3 (uporablja se enaka logika kot za 3A4)</t>
  </si>
  <si>
    <t>Toto pole je automaticky generované vynásobením 3B1 poľom 3B3 (rovnaká logika sa vzťahuje na 3A4)</t>
  </si>
  <si>
    <t>Guidance_3B5_Tab3</t>
  </si>
  <si>
    <t>F133</t>
  </si>
  <si>
    <t>In der Bilanz verbuchter Buchwert relevanter Verbindlichkeiten im Zusammenhang mit den Tätigkeiten eines Zentralverwahrers (entsprechend der Definition in 3B1). Weiterführende Informationen finden sich in 3A5.</t>
  </si>
  <si>
    <t>Väärtpaberite keskdepositooriumi tegevusega seotud kvalifitseeruvate kohustuste bilansiline väärtus (vastavalt määratlusele punktis 3B1). Üksikasjalikku lisateavet vt punktist 3A5.</t>
  </si>
  <si>
    <t>Λογιστική αξία εντός ισολογισμού επιλέξιμων στοιχείων παθητικού που σχετίζονται με δραστηριότητες ΚΑΤ (όπως ορίζονται στο 3B1). Ανατρέξτε στο 3A5 για περισσότερες λεπτομέρειες.</t>
  </si>
  <si>
    <t>On-balance sheet accounting value of qualifying liabilities related to CSD activities (as defined in 3B1). Refer to 3A5 for further details.</t>
  </si>
  <si>
    <t>Valor contable en el balance de los pasivos admisibles conexos a las actividades de DCV (según se define en 3B1). Refiérase a 3A5 para más detalles.</t>
  </si>
  <si>
    <t>Arvopaperikeskuksen toimintojen osalta hyväksyttävien velkojen  (kentän 3B1 määritelmän mukaisesti) kirjanpitoarvo taseessa. Ks. lisätiedot kentästä 3A5.</t>
  </si>
  <si>
    <t>Valeur comptable de bilan des passifs éligibles se rapportant aux activités d’un DCT (tels que définis dans 3B1). Voir 3A5 pour plus de détails.</t>
  </si>
  <si>
    <t>Il valore contabile in bilancio delle passività ammissibili legate alle attività di un CSD (come definito in 3B1). Fare riferimento a 3A5 per ulteriori dettagli.</t>
  </si>
  <si>
    <t>Į balansą įtraukta reikalavimus atitinkančių įsipareigojimų, susijusių su CVPD veikla (kaip apibrėžta 3B1 laukelyje), apskaitinė vertė. Daugiau informacijos pateikta 3A5 laukelyje.</t>
  </si>
  <si>
    <t>Ar CVD darbībām saistītu kvalificēto saistību bilances uzskaites vērtība (kā definēts 3B1). Sīkāku informāciju skatīt 3A5.</t>
  </si>
  <si>
    <t>Boekwaarde op de balans van in aanmerking komende passiva die verband houden met CSD-activiteiten (als gedefinieerd in 3B1). Raadpleeg 3A5 voor meer informatie.</t>
  </si>
  <si>
    <t>Bilančna knjigovodska vrednost kvalificiranih obveznosti v zvezi z dejavnostmi CDD (kot so opredeljene v 3B1). Za dodatne informacije glej 3A5.</t>
  </si>
  <si>
    <t>Súvahová účtovná hodnota kvalifikovaných záväzkov súvisiacich s činnosťami CDCP (podľa vymedzenia v 3B1). Podrobnejšie informácie sa nachádzajú v 3A5.</t>
  </si>
  <si>
    <t>Guidance_3B6_Tab3</t>
  </si>
  <si>
    <t>F134</t>
  </si>
  <si>
    <t>De los cuales: surgidos de derivados</t>
  </si>
  <si>
    <t>Joista: johdannaisista syntyviä</t>
  </si>
  <si>
    <t>Dont: résultant des dérivés</t>
  </si>
  <si>
    <t>Waarvan: voortvloeiend uit derivaten</t>
  </si>
  <si>
    <t>Z toho: vyplývajúce z derivátov</t>
  </si>
  <si>
    <t>Guidance_3B7_Tab3</t>
  </si>
  <si>
    <t>F135</t>
  </si>
  <si>
    <t>Siehe 3A7.</t>
  </si>
  <si>
    <t>Vt 3A7</t>
  </si>
  <si>
    <t>Βλέπε 3A7</t>
  </si>
  <si>
    <t>See 3A7</t>
  </si>
  <si>
    <t>Véase 3A7</t>
  </si>
  <si>
    <t>Ks. kenttä 3A7</t>
  </si>
  <si>
    <t>Voir 3A7</t>
  </si>
  <si>
    <t>Si veda 3A7</t>
  </si>
  <si>
    <t>Žr. 3A7</t>
  </si>
  <si>
    <t>Skatīt 3A7</t>
  </si>
  <si>
    <t>Zie 3A7</t>
  </si>
  <si>
    <t>Glej 3A7</t>
  </si>
  <si>
    <t>Pozri 3A7</t>
  </si>
  <si>
    <t>Guidance_3B8_Tab3</t>
  </si>
  <si>
    <t>F136</t>
  </si>
  <si>
    <t>Dieses Feld wird automatisch durch die Addition von 3B7 zu 3B4 erstellt (es gilt die gleiche Logik wie für 3A8).</t>
  </si>
  <si>
    <t>See väli täidetakse automaatselt, liites väljade 3B7 ja 3B4 väärtused (kehtib sama loogika kui välja 3A8 puhul)</t>
  </si>
  <si>
    <t>Το παρόν πεδίο συμπληρώνεται αυτόματα προσθέτοντας το 3B7 στο 3B4 (ισχύει η ίδια λογική όπως στο 3A8)</t>
  </si>
  <si>
    <t>This field is automatically generated by adding 3B7 to 3B4 (same logic applies as for 3A8)</t>
  </si>
  <si>
    <t>Este campo se genera automáticamente sumando 3B7 a 3B4 (se aplica la misma lógica que para 3A8)</t>
  </si>
  <si>
    <t>Tämä kenttä luodaan automaattisesti lisäämällä kenttä 3B7 kenttään 3B4 (sovelletaan samaa periaatetta kuin kentälle 3A8)</t>
  </si>
  <si>
    <t>Ce champ est rempli automatiquement en additionnant 3B7 à 3B4 (suivant la même logique que pour 3A8)</t>
  </si>
  <si>
    <t>Questo campo è generato automaticamente sommando 3B7 a 3B4 (si applica la stessa logica utilizzata per 3A8)</t>
  </si>
  <si>
    <t>Šis laukelis užpildomas automatiškai sudėjus 3B7 ir 3B4 (taikoma tokia pat logika kaip 3A8).</t>
  </si>
  <si>
    <t>Šis lauks aizpildās automātiski, 3B7 pieskaitot 3B4 (tāds pats princips kā 3A8)</t>
  </si>
  <si>
    <t>Dit veld wordt automatisch gegenereerd door 3B7 op te tellen bij 3B4 (dezelfde redenering als voor 3A8 kan worden gevolgd)</t>
  </si>
  <si>
    <t>To polje se izračuna samodejno, tako da se 3B7 prišteje 3B4 (uporablja se enaka logika kot za 3A8)</t>
  </si>
  <si>
    <t>Toto pole je automaticky generované pripočítaním 3B7 k 3B4 (rovnaká logika sa vzťahuje na 3A8)</t>
  </si>
  <si>
    <t>F142</t>
  </si>
  <si>
    <t xml:space="preserve">Den Ausgangspunkt für die Anpassung von relevanten Verbindlichkeiten aus der Verwaltung von Kundenvermögen oder Kundengeldern, die sich aus allen Derivaten ergeben (ausgenommen Kreditderivate), bewertet gemäß der Methodik zur Berechnung der Verschuldungsquote werden (2C1).  </t>
  </si>
  <si>
    <t xml:space="preserve">Kliendi kõigist finantsvõimendusmäära metoodikaga (2C1) hinnatud tuletisinstrumendilepingutest (välja arvatud krediidituletisinstrumendid) pärinevate varade või raha hoidmisest tulenevate kvalifitseeruvate kohustuste korrigeerimise alguspunkt  </t>
  </si>
  <si>
    <t xml:space="preserve">Η αφετηρία για την προσαρμογή των επιλέξιμων στοιχείων παθητικού που προκύπτουν από την κατοχή περιουσιακών στοιχείων πελατών ή ρευστών των πελατών είναι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(βλέπε 2C1).  </t>
  </si>
  <si>
    <t xml:space="preserve">The starting point for the adjustment of qualifying liabilities that arise from virtue of holding client assets or client money from all derivative contracts (excluding credit derivatives) valued in accordance with the leverage ratio methodology' (see 2C1).  </t>
  </si>
  <si>
    <t xml:space="preserve">El punto de partida para el ajuste de pasivos computables que se derivan de la tenencia de activos o dinero de cliente de los contratos de derivados (que no sean derivados de crédito) valorados de conformidad con el método de cálculo de la ratio de apalancamiento (véase 2C1).  </t>
  </si>
  <si>
    <t xml:space="preserve">Sellaisten hyväksyttävien velkojen, jotka syntyvät asiakkaiden varojen tai omaisuuden hallussapidon johdosta, korjaamisen perustana ovat kaikista johdannaissopimuksista (pl. luottojohdannaiset) syntyvät velat, jotka on arvostettu vähimmäisomavaraisuusastetta koskevan menetelmän mukaisesti (ks. kenttä 2C1).  </t>
  </si>
  <si>
    <t xml:space="preserve">Le point de départ de l’ajustement des passifs éligibles découlant du fait que l’établissement détient des actifs de clients ou des fonds de clients résultant de tous les contrats dérivés (hors dérivés de crédit) évalués conformément à la méthodologie de ratio de levier (voir 2C1).  </t>
  </si>
  <si>
    <t xml:space="preserve">Il punto di partenza per la correzione delle passività ammissibili scaturite dalla detenzione delle attività o liquidità della clientela da tutti i contratti derivati (esclusi i derivati di credito) valutati secondo la metodologia di calcolo del coefficiente di leva finanziaria” (cfr. 2C1).  </t>
  </si>
  <si>
    <t xml:space="preserve">Atskaitos taškas koreguojant reikalavimus atitinkančius įsipareigojimus, atsirandančius dėl turimo klientų turto arba klientų lėšų, yra laukelis „Įsipareigojimai, kurie atsiranda dėl visų išvestinių finansinių priemonių sutarčių (išskyrus kredito išvestines finansines priemones) ir kurių vertė nustatoma pagal sverto koeficiento metodiką“ (žr. 2C1).  </t>
  </si>
  <si>
    <t xml:space="preserve">Korekcijas sākumpunkts kvalificētajām saistībām, kas rodas no turējumā esošajiem klientu aktīviem vai klientu līdzekļiem no visiem atvasināto instrumentu līgumiem (izņemot kredītu atvasinātos instrumentus) un kas novērtētas saskaņā ar sviras rādītāja metodi (skatīt 2C1).  </t>
  </si>
  <si>
    <t xml:space="preserve">Het uitgangspunt voor de aanpassing van in aanmerking komende passiva die voortvloeien uit het houden van tegoeden of geld van cliënten voortvloeiend uit alle derivatencontracten (met uitzondering van kredietderivaten), die worden gewaardeerd overeenkomstig de hefboomratiomethode’ (zie 2C1).  </t>
  </si>
  <si>
    <t xml:space="preserve">Izhodišče za prilagoditev kvalificiranih obveznosti, nastalih na podlagi hrambe sredstev ali denarja strank iz vseh pogodb o izvedenih finančnih instrumentih (brez kreditnih izvedenih finančnih instrumentov), vrednotene v skladu z metodologijo za količnik finančnega vzvoda“ (glej 2C1).  </t>
  </si>
  <si>
    <t xml:space="preserve">Východiskový bod pre úpravu kvalifikovaných záväzkov, ktoré vznikli z dôvodu držby aktív alebo peňažných prostriedkov zo všetkých derivátových zmlúv (okrem úverových derivátov) ocenených podľa metodiky ukazovateľa finančnej páky (pozri 2C1).  </t>
  </si>
  <si>
    <t>Guidance_3C1_Tab3</t>
  </si>
  <si>
    <t>F143</t>
  </si>
  <si>
    <t>In aanmerking komende passiva die voortvloeien uit het houden van tegoeden of geld van cliënten (zie definitie) die voortvloeien uit derivatencontracten (zie definitie in 2C1). Hefboomratiomethode dient te worden toegepast (raadpleeg 3A1)</t>
  </si>
  <si>
    <t>Guidance_3C2_Tab3</t>
  </si>
  <si>
    <t>F144</t>
  </si>
  <si>
    <t>Dieses Feld wird automatisch erstellt, indem 3C1 von 2C1 abgezogen wird (es gilt die gleiche Logik wie für 3A2).</t>
  </si>
  <si>
    <t>See väli täidetakse automaatselt, lahutades välja 2C1 väärtusest välja 3C1 väärtuse (kehtib sama loogika kui välja 3A2 puhul)</t>
  </si>
  <si>
    <t>Το παρόν πεδίο συμπληρώνεται αυτόματα αφαιρώντας το 3C1 από το 2C1 (ισχύει η ίδια λογική όπως στο 3A2)</t>
  </si>
  <si>
    <t>This field is automatically generated by deducting 3C1 from 2C1 (same logic applies as for 3A2)</t>
  </si>
  <si>
    <t>Este campo se genera automáticamente deduciendo 3C1 de 2C1 (se aplica la misma lógica que para 3A2)</t>
  </si>
  <si>
    <t>Tämä kenttä luodaan automaattisesti vähentämällä kenttä 3C1 kentästä 2C1 (sovelletaan samaa periaatetta kuin kentälle 3A2)</t>
  </si>
  <si>
    <t>Ce champ est rempli automatiquement en déduisant 3C1 de 2C1 (suivant la même logique que pour 3A2)</t>
  </si>
  <si>
    <t>Questo campo è generato automaticamente deducendo 3C1 da 2C1 (si applica la stessa logica utilizzata per 3A2)</t>
  </si>
  <si>
    <t>Šis laukelis užpildomas automatiškai iš 2C1 atėmus 3C1 (taikoma tokia pat logika kaip 3A2).</t>
  </si>
  <si>
    <t>Šis lauks aizpildās automātiski, atskaitot 3C1 no 2C1 (tāds pats princips kā 3A2)</t>
  </si>
  <si>
    <t>Dit veld wordt automatisch gegenereerd door 3C1 af te trekken van 2C1 (dezelfde redenering als voor 3A2 kan worden gevolgd)</t>
  </si>
  <si>
    <t>To polje se izračuna samodejno, tako da se 3C1 odbije od 2C1 (uporablja se enaka logika kot za 3A2)</t>
  </si>
  <si>
    <t>Toto pole je automaticky generované odpočítaním 3C1 od 2C1 (rovnaká logika sa vzťahuje na 3A2)</t>
  </si>
  <si>
    <t>Guidance_3C3_Tab3</t>
  </si>
  <si>
    <t>F145</t>
  </si>
  <si>
    <t>Guidance_3C4_Tab3</t>
  </si>
  <si>
    <t>F146</t>
  </si>
  <si>
    <t>Dieses Feld wird automatisch erstellt, indem 3C1 mit 3C3 multipliziert wird (es gilt die gleiche Logik wie für 3A4).</t>
  </si>
  <si>
    <t>See väli täidetakse automaatselt, korrutades väljade 3C1 ja 3C3 väärtused (kehtib sama loogika kui välja 3A4 puhul)</t>
  </si>
  <si>
    <t>Το παρόν πεδίο συμπληρώνεται αυτόματα πολλαπλασιάζοντας το 3C1 με το 3C3 (ισχύει η ίδια λογική όπως στο 3A4)</t>
  </si>
  <si>
    <t>This field is automatically generated by multiplying 3C1 by 3C3 (same logic applies as for 3A4)</t>
  </si>
  <si>
    <t>Este campo se genera automáticamente multiplicando 3C1 por 3C3 (se aplica la misma lógica que para 3A4)</t>
  </si>
  <si>
    <t>Tämä kenttä luodaan automaattisesti kertomalla kenttä 3C1 kentällä 3C3 (sovelletaan samaa periaatetta kuin kentälle 3A4)</t>
  </si>
  <si>
    <t>Ce champ est rempli automatiquement en multipliant 3C1 par 3C3 (suivant la même logique que pour 3A4)</t>
  </si>
  <si>
    <t>Questo campo è generato automaticamente moltiplicando 3C1 per 3C3 (si applica la stessa logica utilizzata per 3A4)</t>
  </si>
  <si>
    <t>Šis laukelis užpildomas automatiškai 3C1 padauginus iš 3C3 (taikoma tokia pat logika kaip 3A4).</t>
  </si>
  <si>
    <t>Šis lauks aizpildās automātiski, reizinot 3C1 ar 3C3 (tāds pats princips kā 3A4)</t>
  </si>
  <si>
    <t>Dit veld wordt automatisch gegenereerd door 3C1 te vermenigvuldigen met 3C3 (dezelfde redenering als voor 3A4 kan worden gevolgd)</t>
  </si>
  <si>
    <t>To polje se izračuna samodejno, tako da se 3C1 pomnoži s 3C3 (uporablja se enaka logika kot za 3A4)</t>
  </si>
  <si>
    <t>Toto pole je automaticky generované vynásobením 3C1 poľom 3C3 (rovnaká logika sa vzťahuje na 3A4)</t>
  </si>
  <si>
    <t>Guidance_3C5_Tab3</t>
  </si>
  <si>
    <t>F147</t>
  </si>
  <si>
    <t>In der Bilanz verbuchter Buchwert von relevanten Verbindlichkeiten aus der Verwaltung von Kundenvermögen oder Kundengeldern (entsprechend der Definition in 3C1).  Weiterführende Informationen finden sich in 3A5.</t>
  </si>
  <si>
    <t>Kliendi varade või raha hoidmisest tulenevate kvalifitseeruvate kohustuste bilansiline väärtus (vastavalt määratlusele punktis 3C1).  Üksikasjalikku lisateavet vt punktist 3A5.</t>
  </si>
  <si>
    <t>Λογιστική αξία εντός ισολογισμού επιλέξιμων στοιχείων παθητικού που προκύπτουν από την κατοχή περιουσιακών στοιχείων πελατών ή ρευστών των πελατών (όπως ορίζονται στο 3C1).  Ανατρέξτε στο 3A5 για περισσότερες λεπτομέρειες.</t>
  </si>
  <si>
    <t>On-balance sheet accounting value of qualifying liabilities that arise by virtue of holding client assets or client money (as defined in 3C1).  Refer to 3A5 for further details.</t>
  </si>
  <si>
    <t>Valor contable total de los pasivos admisibles que se deriven de la tenencia de activos o dinero de clientes (como se define en 3C1).  Refiérase a 3A5 para más detalles.</t>
  </si>
  <si>
    <t>Asiakkaiden varojen tai omaisuuden hallussapidon johdosta syntyneiden hyväksyttävien velkojen yhteenlaskettu (kentän 3C1 määritelmän mukaisesti) kirjanpitoarvo taseessa.  Ks. lisätiedot kentästä 3A5.</t>
  </si>
  <si>
    <t>Valeur comptable de bilan des passifs éligibles découlant du fait que l’établissement détient des actifs de clients ou des fonds de clients (tels que définis dans 3C1).  Voir 3A5 pour plus de détails.</t>
  </si>
  <si>
    <t>Il valore contabile in bilancio delle passività ammissibili scaturite dalla detenzione delle attività o liquidità della clientela (come definito in 3C1).  Fare riferimento a 3A5 per ulteriori dettagli.</t>
  </si>
  <si>
    <t>Į balansą įtraukta bendra reikalavimus atitinkančių įsipareigojimų, atsirandančių dėl turimo klientų turto arba klientų lėšų, balansinė vertė (kaip apibrėžta 3C1 laukelyje).  Daugiau informacijos pateikta 3A5 laukelyje.</t>
  </si>
  <si>
    <t>Bilances uzskaites vērtība kvalificētajām saistībām, kuras izriet no tā, ka šo sabiedrību turējumā ir klientu aktīvi vai klientu nauda (kā definēts 3C1).  Sīkāku informāciju skatīt 3A5.</t>
  </si>
  <si>
    <t>Boekwaarde op de balans van in aanmerking komende passiva die voortvloeien uit het houden van tegoeden of geld van cliënten (als gedefinieerd in 3C1)  Raadpleeg 3A5 voor meer informatie.</t>
  </si>
  <si>
    <t>Bilančna knjigovodska vrednost kvalificiranih obveznosti, nastalih na podlagi hrambe sredstev ali denarja strank (kot je opredeljeno v 3C1).  Za dodatne informacije glej 3A5.</t>
  </si>
  <si>
    <t>Súvahová účtovná hodnota kvalifikovaných záväzkov, ktoré vznikajú z dôvodu držby aktív alebo peňažných prostriedkov klienta (podľa vymedzenia v 3C1).  Podrobnejšie informácie sa nachádzajú v 3A5.</t>
  </si>
  <si>
    <t>Guidance_3C6_Tab3</t>
  </si>
  <si>
    <t>F148</t>
  </si>
  <si>
    <t>Guidance_3C7_Tab3</t>
  </si>
  <si>
    <t>F149</t>
  </si>
  <si>
    <t>Siehe 3A7</t>
  </si>
  <si>
    <t>Guidance_3C8_Tab3</t>
  </si>
  <si>
    <t>F150</t>
  </si>
  <si>
    <t>Dieses Feld wird automatisch durch die Addition von 3C7 zu 3C4 erstellt (es gilt die gleiche Logik wie für 3A8).</t>
  </si>
  <si>
    <t>See väli täidetakse automaatselt, liites väljade 3C7 ja 3C4 väärtused (kehtib sama loogika kui välja 3A8 puhul)</t>
  </si>
  <si>
    <t>Το παρόν πεδίο συμπληρώνεται αυτόματα προσθέτοντας το 3C7 στο 3C4 (ισχύει η ίδια λογική όπως στο 3A8)</t>
  </si>
  <si>
    <t>This field is automatically generated by adding 3C7 to 3C4 (same logic applies as for 3A8)</t>
  </si>
  <si>
    <t>Este campo se genera automáticamente sumando 3C7 a 3C4 (se aplica la misma lógica que para 3A8)</t>
  </si>
  <si>
    <t>Tämä kenttä luodaan automaattisesti lisäämällä kenttä 3C7 kenttään 3C4 (sovelletaan samaa periaatetta kuin kentälle 3A8)</t>
  </si>
  <si>
    <t>Ce champ est rempli automatiquement en additionnant 3C7 à 3C4 (suivant la même logique que pour 3A8)</t>
  </si>
  <si>
    <t>Questo campo è generato automaticamente sommando 3C7 a 3C4 (si applica la stessa logica utilizzata per 3A8)</t>
  </si>
  <si>
    <t>Šis laukelis užpildomas automatiškai sudėjus 3C7 ir 3C4 (taikoma tokia pat logika kaip 3A8).</t>
  </si>
  <si>
    <t>Šis lauks aizpildās automātiski, 3C7 pieskaitot 3C4 (tāds pats princips kā 3A8)</t>
  </si>
  <si>
    <t>Dit veld wordt automatisch gegenereerd door 3C7 op te tellen bij 3C4 (dezelfde redenering als voor 3A8 kan worden gevolgd)</t>
  </si>
  <si>
    <t>To polje se izračuna samodejno, tako da se 3C7 prišteje 3C4 (uporablja se enaka logika kot za 3A8)</t>
  </si>
  <si>
    <t>Toto pole je automaticky generované pripočítaním 3C7 k 3C4 (rovnaká logika sa vzťahuje na 3A8)</t>
  </si>
  <si>
    <t>F156</t>
  </si>
  <si>
    <t xml:space="preserve">Den Ausgangspunkt für die Anpassung von relevanten Verbindlichkeiten im Zusammenhang mit Förderdarlehen, die sich aus Derivaten ergeben, die von dem Institut gehalten werden, bilden die „Verbindlichkeiten aus allen Derivaten (ausgenommen Kreditderivate), die gemäß der Verschuldungsquote bewertet werden“ (2C1).  </t>
  </si>
  <si>
    <t xml:space="preserve">Krediidiasutuse või investeerimisühingu hoitavate tuletisinstrumentidest tulenevate tugilaenudega seotud kvalifitseeruvate kohustuste korrigeerimise alguspunkt on „Kõigist tuletisinstrumendilepingutest (v.a krediidituletisinstrumendid) tulenevad kohustused hinnatuna finantsvõimenduse määra metoodikaga“ (2C1).  </t>
  </si>
  <si>
    <t xml:space="preserve">Η αφετηρία για την προσαρμογή των επιλέξιμων στοιχείων παθητικού που σχετίζονται με προνομιακά δάνεια και προκύπτουν από παράγωγα που κατέχει το ίδρυμα είναι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(βλέπε 2C1).  </t>
  </si>
  <si>
    <t xml:space="preserve">The starting point for the adjustment of qualifying liabilities related to promotional loans arising from derivatives held by the institution are 'Liabilities arising from all derivative contracts (excluding credit derivatives) valued in accordance with the leverage ratio methodology' (see 2C1).  </t>
  </si>
  <si>
    <t xml:space="preserve">El punto de partida para el ajuste de pasivos computables conexos a los préstamos promocionales procedentes de los derivados mantenidos por la entidad son «Pasivos procedentes de todos los contratos de derivados (que no sean derivados de crédito) valorados de conformidad con el método de cálculo de la ratio de apalancamiento» (véase 2C1).  </t>
  </si>
  <si>
    <t xml:space="preserve">Laitoksen hallussa olevista johdannaisista edistämislainojen johdosta syntyvien hyväksyttävien velkojen korjaamisen perustana on ”Kaikista johdannaissopimuksista (pl. luottojohdannaiset) syntyvät velat, jotka on arvostettu vähimmäisomavaraisuusastetta koskevan menetelmän mukaisesti” (ks. kenttä 2C1).  </t>
  </si>
  <si>
    <t xml:space="preserve">Le point de départ de l’ajustement des passifs éligibles se rapportant à des prêts de développement résultant des dérivés détenus par l’établissement est «Passifs découlant de tous les contrats dérivés (hors dérivés de crédit) évalués conformément à la méthodologie de ratio de levier» (voir 2C1).  </t>
  </si>
  <si>
    <t xml:space="preserve">Il punto di partenza per la correzione delle passività ammissibili legate a prestiti agevolati risultanti da derivati detenuti dall’ente sono le “passività risultanti da tutti i contratti derivati (esclusi i derivati di credito) valutati secondo la metodologia di calcolo del coefficiente di leva finanziaria” (cfr. 2C1).  </t>
  </si>
  <si>
    <t xml:space="preserve">Atskaitos taškas koreguojant reikalavimus atitinkančius įsipareigojimus, susijusius su skatinamosiomis paskolomis ir atsirandančius dėl įstaigos turimų išvestinių finansinių priemonių, yra laukelis „Įsipareigojimai, kurie atsiranda dėl visų išvestinių finansinių priemonių sutarčių (išskyrus kredito išvestines finansines priemones) ir kurių vertė nustatoma pagal sverto koeficiento metodiką“ (žr. 2C1).  </t>
  </si>
  <si>
    <t xml:space="preserve">Korekcijas sākumpunkts ar attīstību veicinošiem aizdevumiem saistītām kvalificētajām saistībām, kas izriet no iestādes turējumā esošajiem atvasinātajiem instrumentiem, ir 'Saistības, kas izriet no visiem atvasināto instrumentu līgumiem (izņemot kredītu atvasinātos instrumentus) un kas novērtētas saskaņā ar sviras rādītāja metodi' (skatīt 2C1).  </t>
  </si>
  <si>
    <t xml:space="preserve">Het uitgangspunt voor de aanpassing van in aanmerking komende passiva die verband houden met stimuleringsleningen die voortvloeien uit derivaten die de instelling aanhoudt, wordt gevormd door ‘Passiva die voortvloeien uit alle derivatencontracten (met uitzondering van kredietderivaten), die worden gewaardeerd overeenkomstig de hefboomratiomethode’ (zie 2C1).  </t>
  </si>
  <si>
    <t xml:space="preserve">Izhodišče za prilagoditev kvalificiranih obveznosti v zvezi s spodbujevalnimi krediti, ki izhajajo iz izvedenih finančnih instrumentov institucije, so „obveznosti, ki izhajajo iz vseh pogodb o izvedenih finančnih instrumentih (brez kreditnih izvedenih finančnih instrumentov), vrednotene v skladu z metodologijo za količnik finančnega vzvoda“ (glej 2C1).  </t>
  </si>
  <si>
    <t xml:space="preserve">Východiskový bod pre úpravu kvalifikovaných záväzkov súvisiacich s podpornými úvermi vyplývajúcimi z derivátov v držbe inštitúcie sú „Záväzky vyplývajúce zo všetkých derivátových zmlúv (okrem úverových derivátov) ocenené podľa metodiky finančnej páky (pozri 2C1).  </t>
  </si>
  <si>
    <t>Guidance_3D1_Tab3</t>
  </si>
  <si>
    <t>F157</t>
  </si>
  <si>
    <t>In aanmerking komende passiva die voortvloeien uit stimuleringsleningen (zie definitie) die voortvloeien uit derivatencontracten (zie definitie in 2C1). Hefboomratiomethode dient te worden toegepast (raadpleeg 3A1)</t>
  </si>
  <si>
    <t>Guidance_3D2_Tab3</t>
  </si>
  <si>
    <t>F158</t>
  </si>
  <si>
    <t>Dieses Feld wird automatisch erstellt, indem 3D1 von 2C1 abgezogen wird (es gilt die gleiche Logik wie für 3A2).</t>
  </si>
  <si>
    <t>See väli täidetakse automaatselt, lahutades välja 2C1 väärtusest välja 3D1 väärtuse (kehtib sama loogika kui välja 3A2 puhul)</t>
  </si>
  <si>
    <t>Το παρόν πεδίο συμπληρώνεται αυτόματα αφαιρώντας το 3D1 από το 2C1 (ισχύει η ίδια λογική όπως στο 3A2)</t>
  </si>
  <si>
    <t>This field is automatically generated by deducting 3D1 from 2C1 (same logic applies as for 3A2)</t>
  </si>
  <si>
    <t>Este campo se genera automáticamente deduciendo 3D1 de 2C1 (se aplica la misma lógica que para 3A2)</t>
  </si>
  <si>
    <t>Tämä kenttä luodaan automaattisesti vähentämällä kenttä 3D1 kentästä 2C1 (sovelletaan samaa periaatetta kuin kentälle 3A2)</t>
  </si>
  <si>
    <t>Ce champ est rempli automatiquement en déduisant 3D1 de 2C1 (suivant la même logique que pour 3A2)</t>
  </si>
  <si>
    <t>Questo campo è generato automaticamente deducendo 3D1 da 2C1 (si applica la stessa logica utilizzata per 3A2)</t>
  </si>
  <si>
    <t>Šis laukelis užpildomas automatiškai iš 2C1 atėmus 3D1 (taikoma tokia pat logika kaip 3A2).</t>
  </si>
  <si>
    <t>Šis lauks aizpildās automātiski, atskaitot 3D1 no 2C1 (tāds pats princips kā 3A2)</t>
  </si>
  <si>
    <t>Dit veld wordt automatisch gegenereerd door 3D1 af te trekken van 2C1 (dezelfde redenering als voor 3A2 kan worden gevolgd)</t>
  </si>
  <si>
    <t>To polje se izračuna samodejno, tako da se 3D1 odbije od 2C1 (uporablja se enaka logika kot za 3A2)</t>
  </si>
  <si>
    <t>Toto pole je automaticky generované odpočítaním 3D1 od 2C1 (rovnaká logika sa vzťahuje na 3A2)</t>
  </si>
  <si>
    <t>Guidance_3D3_Tab3</t>
  </si>
  <si>
    <t>F159</t>
  </si>
  <si>
    <t>Guidance_3D4_Tab3</t>
  </si>
  <si>
    <t>F160</t>
  </si>
  <si>
    <t>Dieses Feld wird automatisch erstellt, indem 3D1 mit 3D3 multipliziert wird (es gilt die gleiche Logik wie für 3A4).</t>
  </si>
  <si>
    <t>See väli täidetakse automaatselt, korrutades väljade 3D1 ja 3D3 väärtused (kehtib sama loogika kui välja 3A4 puhul)</t>
  </si>
  <si>
    <t>Το παρόν πεδίο συμπληρώνεται αυτόματα πολλαπλασιάζοντας το 3D1 με το 3D3 (ισχύει η ίδια λογική όπως στο 3A4)</t>
  </si>
  <si>
    <t>This field is automatically generated by multiplying 3D1 by 3D3 (same logic applies as for 3A4)</t>
  </si>
  <si>
    <t>Este campo se genera automáticamente multiplicando 3D1 por 3D3 (se aplica la misma lógica que para 3A4)</t>
  </si>
  <si>
    <t>Tämä kenttä luodaan automaattisesti kertomalla kenttä 3D1 kentällä 3D3 (sovelletaan samaa periaatetta kuin kentälle 3A4)</t>
  </si>
  <si>
    <t>Ce champ est rempli automatiquement en multipliant 3D1 par 3D3 (suivant la même logique que pour 3A4)</t>
  </si>
  <si>
    <t>Questo campo è generato automaticamente moltiplicando 3D1 per 3D3 (si applica la stessa logica utilizzata per 3A4)</t>
  </si>
  <si>
    <t>Šis laukelis užpildomas automatiškai 3D1 padauginus iš 3D3 (taikoma tokia pat logika kaip 3A4).</t>
  </si>
  <si>
    <t>Šis lauks aizpildās automātiski, reizinot 3D1 ar 3D3 (tāds pats princips kā 3A4)</t>
  </si>
  <si>
    <t>Dit veld wordt automatisch gegenereerd door 3D1 te vermenigvuldigen met 3D3 (dezelfde redenering als voor 3A4 kan worden gevolgd)</t>
  </si>
  <si>
    <t>To polje se izračuna samodejno, tako da se 3D1 pomnoži s 3D3 (uporablja se enaka logika kot za 3A4)</t>
  </si>
  <si>
    <t>Toto pole je automaticky generované vynásobením 3D1 poľom 3D3 (rovnaká logika sa vzťahuje na 3A4)</t>
  </si>
  <si>
    <t>Guidance_3D5_Tab3</t>
  </si>
  <si>
    <t>F161</t>
  </si>
  <si>
    <t>In der Bilanz verbuchter Buchwert relevanter Verbindlichkeiten im Zusammenhang mit Förderdarlehen (entsprechend der Definition in 3D1). Weiterführende Informationen finden sich in 3A5.</t>
  </si>
  <si>
    <t>Tugilaenudest tulenevate kvalifitseeruvate kohustuste bilansiline väärtus (vastavalt määratlusele punktis 3D1). Üksikasjalik lisateave vt punktis 3A5.</t>
  </si>
  <si>
    <t>Λογιστική αξία εντός ισολογισμού επιλέξιμων στοιχείων παθητικού που προκύπτουν από προνομιακά δάνεια (όπως ορίζονται στο 3D1). Ανατρέξτε στο 3A5 για περισσότερες λεπτομέρειες.</t>
  </si>
  <si>
    <t>On-balance sheet accounting value of qualifying liabilities that arise from promotional loans (as defined in 3D1). Refer to 3A5 for further details.</t>
  </si>
  <si>
    <t>Valor contable en el balance de los pasivos admisibles conexos a préstamos promocionales (según se define en 3D1). Refiérase a 3A5 para más detalles.</t>
  </si>
  <si>
    <t>Edistämislainojen johdosta syntyvien hyväksyttävien velkojen (kentän 3D1 määritelmän mukaisesti) kirjanpitoarvo taseessa. Ks. lisätiedot kentästä 3A5.</t>
  </si>
  <si>
    <t>Valeur comptable de bilan des passifs éligibles découlant de prêts de développement (tels que définis dans 3D1). Voir 3A5 pour plus de détails.</t>
  </si>
  <si>
    <t>Il valore contabile in bilancio delle passività ammissibili scaturite da prestiti agevolati (come definito in 3D1). Fare riferimento a 3A5 per ulteriori dettagli.</t>
  </si>
  <si>
    <t>Į balansą įtraukta reikalavimus atitinkančių įsipareigojimų, atsirandančių dėl skatinamųjų paskolų (kaip apibrėžta 3D1 laukelyje), apskaitinė vertė. Daugiau informacijos pateikta 3A5 laukelyje.</t>
  </si>
  <si>
    <t>Kvalificēto saistību, kas rodas no attīstību veicinošajiem aizdevumiem, bilances uzskaites vērtība (kā definēts 3D1). Sīkāku informāciju skatīt 3A5.</t>
  </si>
  <si>
    <t>Boekwaarde op de balans van in aanmerking komende passiva die voortvloeien uit stimuleringsleningen (als gedefinieerd in 3D1). Raadpleeg 3A5 voor meer informatie.</t>
  </si>
  <si>
    <t>Bilančna knjigovodska vrednost kvalificiranih obveznosti, ki izhajajo iz spodbujevalnih kreditov (kot so opredeljene v 3D1). Za dodatne informacije glej 3A5.</t>
  </si>
  <si>
    <t>Súvahová účtovná hodnota kvalifikovaných záväzkov, ktoré vznikajú z podporných úverov (podľa vymedzenia v 3D1). Podrobnejšie informácie sa nachádzajú v 3A5.</t>
  </si>
  <si>
    <t>Guidance_3D6_Tab3</t>
  </si>
  <si>
    <t>F162</t>
  </si>
  <si>
    <t>Guidance_3D7_Tab3</t>
  </si>
  <si>
    <t>F163</t>
  </si>
  <si>
    <t>Guidance_3D8_Tab3</t>
  </si>
  <si>
    <t>F164</t>
  </si>
  <si>
    <t>Dieses Feld wird automatisch durch die Addition von 3D7 zu 3D4 erstellt (es gilt die gleiche Logik wie für 3A8).</t>
  </si>
  <si>
    <t>See väli täidetakse automaatselt, liites väljade 3D7 ja 3D4 väärtused (kehtib sama loogika kui välja 3A8 puhul)</t>
  </si>
  <si>
    <t>Το παρόν πεδίο συμπληρώνεται αυτόματα προσθέτοντας το 3D7 στο 3D4 (ισχύει η ίδια λογική όπως στο 3A8)</t>
  </si>
  <si>
    <t>This field is automatically generated by adding 3D7 to 3D4 (same logic applies as for 3A8)</t>
  </si>
  <si>
    <t>Este campo se genera automáticamente sumando 3D7 a 3D4 (se aplica la misma lógica que para 3A8)</t>
  </si>
  <si>
    <t>Tämä kenttä luodaan automaattisesti lisäämällä kenttä 3D7 kenttään 3D4 (sovelletaan samaa periaatetta kuin kentälle 3A8)</t>
  </si>
  <si>
    <t>Ce champ est rempli automatiquement en additionnant 3D7 à 3D4 (suivant la même logique que pour 3A8)</t>
  </si>
  <si>
    <t>Questo campo è generato automaticamente sommando 3D7 a 3D4 (si applica la stessa logica utilizzata per 3A8)</t>
  </si>
  <si>
    <t>Šis laukelis užpildomas automatiškai sudėjus 3D7 ir 3D4 (taikoma tokia pat logika kaip 3A8).</t>
  </si>
  <si>
    <t>Šis lauks aizpildās automātiski, 3D7 pieskaitot 3D4 (tāds pats princips kā 3A8)</t>
  </si>
  <si>
    <t>Dit veld wordt automatisch gegenereerd door 3D7 op te tellen bij 3D4 (dezelfde redenering als voor 3A8 kan worden gevolgd)</t>
  </si>
  <si>
    <t>To polje se izračuna samodejno, tako da se 3D7 prišteje 3D4 (uporablja se enaka logika kot za 3A8)</t>
  </si>
  <si>
    <t>Toto pole je automaticky generované pripočítaním 3D7 k 3D4 (rovnaká logika sa vzťahuje na 3A8)</t>
  </si>
  <si>
    <t>F170</t>
  </si>
  <si>
    <t xml:space="preserve">Krediidiasutuse või investeerimisühingu hoitavate tuletisinstrumentidest tulenevate kvalifitseeruvate IPS-kohustuste korrigeerimise alguspunkt on „Kõigist tuletisinstrumendilepingutest (v.a krediidituletisinstrumendid) tulenevad kohustused hinnatuna finantsvõimenduse määra metoodikaga“ (2C1).  </t>
  </si>
  <si>
    <t xml:space="preserve">Η αφετηρία για την προσαρμογή των επιλέξιμων στοιχείων παθητικού ΘΣΠ που προκύπτουν από παράγωγα που κατέχει το ίδρυμα είναι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(βλέπε 2C1).  </t>
  </si>
  <si>
    <t xml:space="preserve">The starting point for the adjustment of qualifying IPS liabilities arising from derivatives held by the institution are 'Liabilities arising from all derivative contracts (excluding credit derivatives) valued in accordance with the leverage ratio methodology' (see 2C1).  </t>
  </si>
  <si>
    <t xml:space="preserve">El punto de partida para el ajuste de pasivos computables conexos a pasivos de SIP procedentes de los derivados mantenidos por la entidad son «Pasivos procedentes de todos los contratos de derivados (que no sean derivados de crédito) valorados de conformidad con el método de cálculo de la ratio de apalancamiento» (2C1).  </t>
  </si>
  <si>
    <t xml:space="preserve">Laitoksen hallussa olevista johdannaisista laitosten suojajärjestelmän osalta hyväksyttävien velkojen korjaamisen perustana on ”Kaikista johdannaissopimuksista (pl. luottojohdannaiset) syntyvät velat, jotka on arvostettu vähimmäisomavaraisuusastetta koskevan menetelmän mukaisesti” (ks. kenttä 2C1).  </t>
  </si>
  <si>
    <t xml:space="preserve">Le point de départ de l’ajustement des passifs éligibles du SPI résultant des dérivés détenus par l’établissement est «Passifs découlant de tous les contrats dérivés (hors dérivés de crédit) évalués conformément à la méthodologie de ratio de levier» (voir 2C1).  </t>
  </si>
  <si>
    <t xml:space="preserve">Il punto di partenza per la correzione delle passività ammissibili di un IPS risultanti da derivati detenuti dall’ente sono le “passività risultanti da tutti i contratti derivati (esclusi i derivati di credito) valutati secondo la metodologia di calcolo del coefficiente di leva finanziaria” (cfr. 2C1).  </t>
  </si>
  <si>
    <t xml:space="preserve">Atskaitos taškas koreguojant reikalavimus atitinkančius IUS įsipareigojimus, atsirandančius dėl įstaigos turimų išvestinių finansinių priemonių, yra laukelis „Įsipareigojimai, kurie atsiranda dėl visų išvestinių finansinių priemonių sutarčių (išskyrus kredito išvestines finansines priemones) ir kurių vertė nustatoma pagal sverto koeficiento metodiką“ (žr. 2C1).  </t>
  </si>
  <si>
    <t xml:space="preserve">Korekcijas sākumpunkts IAS kvalificētajām saistībām, kas izriet no iestādes turējumā esošajiem atvasinātajiem instrumentiem, ir 'Saistības, kas izriet no visiem atvasināto instrumentu līgumiem (izņemot kredītu atvasinātos instrumentus) un kas novērtētas saskaņā ar sviras rādītāja metodi' (skatīt 2C1).  </t>
  </si>
  <si>
    <t xml:space="preserve">Het uitgangspunt voor de aanpassing van in aanmerking komende passiva van een IPS die voortvloeien uit derivaten die de instelling aanhoudt, wordt gevormd door ‘Passiva die voortvloeien uit alle derivatencontracten (met uitzondering van kredietderivaten), die worden gewaardeerd overeenkomstig de hefboomratiomethode’ (zie 2C1).  </t>
  </si>
  <si>
    <t xml:space="preserve">Izhodišče za prilagoditev kvalificiranih obveznosti institucionalne sheme za zaščito vlog, ki izhajajo iz izvedenih finančnih instrumentov institucije, so „obveznosti, ki izhajajo iz vseh pogodb o izvedenih finančnih instrumentih (brez kreditnih izvedenih finančnih instrumentov), vrednotene v skladu z metodologijo za količnik finančnega vzvoda“ (glej 2C1).  </t>
  </si>
  <si>
    <t xml:space="preserve">Východiskový bod pre úpravu kvalifikovaných záväzkov IPS vyplývajúcich z derivátov v držbe inštitúcie sú „Záväzky vyplývajúce zo všetkých derivátových zmlúv (okrem úverových derivátov) ocenené podľa metodiky ukazovateľa finančnej páky (pozri 2C1).  </t>
  </si>
  <si>
    <t>Guidance_3E1_Tab3</t>
  </si>
  <si>
    <t>F171</t>
  </si>
  <si>
    <t>In aanmerking komende IPS-passiva (als gedefinieerd aan de linkerzijde) die afkomstig zijn van een in aanmerking komend lid van een IPS (zie definitie) die voortvloeien uit derivatencontracten (zie definitie in 2C1). Hefboomratiomethode dient te worden toegepast (raadpleeg 3A1)</t>
  </si>
  <si>
    <t>Guidance_3E2_Tab3</t>
  </si>
  <si>
    <t>F172</t>
  </si>
  <si>
    <t>Dieses Feld wird automatisch erstellt, indem 3E1 von 2C1 abgezogen wird (es gilt die gleiche Logik wie für 3A2).</t>
  </si>
  <si>
    <t>See väli täidetakse automaatselt, lahutades välja 2C1 väärtusest välja 3E1 väärtuse (kehtib sama loogika kui välja 3A2 puhul)</t>
  </si>
  <si>
    <t>Το παρόν πεδίο συμπληρώνεται αυτόματα αφαιρώντας το 3E1 από το 2C1 (ισχύει η ίδια λογική όπως στο 3A2)</t>
  </si>
  <si>
    <t>This field is automatically generated by deducting 3E1 from 2C1 (same logic applies as for 3A2)</t>
  </si>
  <si>
    <t>Este campo se genera automáticamente deduciendo 3E1 de 2C1 (se aplica la misma lógica que para 3A2)</t>
  </si>
  <si>
    <t>Tämä kenttä luodaan automaattisesti vähentämällä kenttä 3E1 kentästä 2C1 (sovelletaan samaa periaatetta kuin kentälle 3A2)</t>
  </si>
  <si>
    <t>Ce champ est rempli automatiquement en déduisant 3E1 de 2C1 (suivant la même logique que pour 3A2)</t>
  </si>
  <si>
    <t>Questo campo è generato automaticamente deducendo 3E1 da 2C1 (si applica la stessa logica utilizzata per 3A2)</t>
  </si>
  <si>
    <t>Šis laukelis užpildomas automatiškai iš 2C1 atėmus 3E1 (taikoma tokia pat logika kaip 3A2).</t>
  </si>
  <si>
    <t>Šis lauks aizpildās automātiski, atskaitot 3E1 no 2C1 (tāds pats princips kā 3A2)</t>
  </si>
  <si>
    <t>Dit veld wordt automatisch gegenereerd door 3E1 af te trekken van 2C1 (dezelfde redenering als voor 3A2 kan worden gevolgd)</t>
  </si>
  <si>
    <t>To polje se izračuna samodejno, tako da se 3E1 odbije od 2C1 (uporablja se enaka logika kot za 3A2)</t>
  </si>
  <si>
    <t>Toto pole je automaticky generované odpočítaním 3E1 od 2C1 (rovnaká logika sa vzťahuje na 3A2)</t>
  </si>
  <si>
    <t>Guidance_3E3_Tab3</t>
  </si>
  <si>
    <t>F173</t>
  </si>
  <si>
    <t>Siehe 3A3.</t>
  </si>
  <si>
    <t>Guidance_3E4_Tab3</t>
  </si>
  <si>
    <t>F174</t>
  </si>
  <si>
    <t>Dieses Feld wird automatisch erstellt, indem 3E1 mit 3E3 multipliziert wird (es gilt die gleiche Logik wie für 3A4).</t>
  </si>
  <si>
    <t>See väli täidetakse automaatselt, korrutades väljade 3E1 ja 3E3 väärtused (kehtib sama loogika kui välja 3A4 puhul)</t>
  </si>
  <si>
    <t>Το παρόν πεδίο συμπληρώνεται αυτόματα πολλαπλασιάζοντας το 3E1 με το 3E3 (ισχύει η ίδια λογική όπως στο 3A4)</t>
  </si>
  <si>
    <t>This field is automatically generated by multiplying 3E1 by 3E3 (same logic applies as for 3A4)</t>
  </si>
  <si>
    <t>Este campo se genera automáticamente multiplicando 3E1 por 3E3 (se aplica la misma lógica que para 3A4)</t>
  </si>
  <si>
    <t>Tämä kenttä täytetään automaattisesti kertomalla kenttä 3E1 kentällä 3E3 (sovelletaan samaa periaatetta kuin kentälle 3A4).</t>
  </si>
  <si>
    <t>Ce champ est rempli automatiquement en multipliant 3E1 par 3E3 (suivant la même logique que pour 3A4)</t>
  </si>
  <si>
    <t>Questo campo è generato automaticamente moltiplicando 3E1 per 3E3 (si applica la stessa logica utilizzata per 3A4)</t>
  </si>
  <si>
    <t>Šis laukelis užpildomas automatiškai 3E1 padauginus iš 3E3 (taikoma tokia pat logika kaip 3A4).</t>
  </si>
  <si>
    <t>Šis lauks aizpildās automātiski, reizinot 3E1 ar 3E3 (tāds pats princips kā 3A4)</t>
  </si>
  <si>
    <t>Dit veld wordt automatisch gegenereerd door 3E1 te vermenigvuldigen met 3E3 (dezelfde redenering als voor 3A4 kan worden gevolgd)</t>
  </si>
  <si>
    <t>To polje se izračuna samodejno, tako da se 3E1 pomnoži s 3E3 (uporablja se enaka logika kot za 3A4)</t>
  </si>
  <si>
    <t>Toto pole je automaticky generované vynásobením 3E1 poľom 3E3 (rovnaká logika sa vzťahuje na 3A4)</t>
  </si>
  <si>
    <t>Guidance_3E5_Tab3</t>
  </si>
  <si>
    <t>F175</t>
  </si>
  <si>
    <t>In der Bilanz verbuchter Buchwert relevanter Verbindlichkeiten aus institutsbezogenen Sicherungssystemen (entsprechend der Definition in 3E1). Weiterführende Informationen finden sich in 3A5.</t>
  </si>
  <si>
    <t>Kvalifitseeruvate IPS-kohustuste bilansiline väärtus (vastavalt määratlusele punktis 3E1). Üksikasjalikku lisateavet vt punktist 3A5.</t>
  </si>
  <si>
    <t>Λογιστική αξία εντός ισολογισμού επιλέξιμων στοιχείων παθητικού ΘΣΠ (όπως ορίζονται στο 3E1). Ανατρέξτε στο 3A5 για περισσότερες λεπτομέρειες.</t>
  </si>
  <si>
    <t>On-balance sheet accounting value of qualifying IPS liabilities (as defined in 3E1). Refer to 3A5 for further details.</t>
  </si>
  <si>
    <t>Valor contable en el balance de los pasivos admisibles de SIP (según se define en 3E1). Refiérase a 3A5 para más detalles.</t>
  </si>
  <si>
    <t>Laitosten suojajärjestelmän osalta hyväksyttävien velkojen (kentän 3E1 määritelmän mukaisesti) kirjanpitoarvo taseessa. Ks. lisätiedot kentästä 3A5.</t>
  </si>
  <si>
    <t>Valeur comptable de bilan des passifs éligibles du SPI (tels que définis dans 3E1). Voir 3A5 pour plus de détails.</t>
  </si>
  <si>
    <t>Il valore contabile in bilancio delle passività ammissibili di un IPS (come definito in 3E1). Fare riferimento a 3A5 per ulteriori dettagli.</t>
  </si>
  <si>
    <t>Į balansą įtraukta reikalavimus atitinkančių IUS įsipareigojimų (kaip apibrėžta 3E1 laukelyje) apskaitinė vertė. Daugiau informacijos pateikta 3A5 laukelyje.</t>
  </si>
  <si>
    <t>Kvalificētu IAS saistību bilances uzskaites vērtība (kā definēts 3E1). Sīkāku informāciju skatīt 3A5.</t>
  </si>
  <si>
    <t>Boekwaarde op de balans van in aanmerking komende passiva van een IPS (als gedefinieerd in 3E1). Raadpleeg 3A5 voor meer informatie.</t>
  </si>
  <si>
    <t>Bilančna knjigovodska vrednost kvalificiranih obveznosti institucionalne sheme za zaščito vlog (kot so opredeljene v 3E1). Za dodatne informacije glej 3A5.</t>
  </si>
  <si>
    <t>Súvahová účtovná hodnota kvalifikovaných záväzkov IPS (podľa vymedzenia v 3E1). Podrobnejšie informácie sa nachádzajú v 3A5.</t>
  </si>
  <si>
    <t>Guidance_3E6_Tab3</t>
  </si>
  <si>
    <t>F176</t>
  </si>
  <si>
    <t>No kurām: kas izriet no atvasinātajiem instrumentiem</t>
  </si>
  <si>
    <t>Guidance_3E7_Tab3</t>
  </si>
  <si>
    <t>F177</t>
  </si>
  <si>
    <t>Guidance_3E8_Tab3</t>
  </si>
  <si>
    <t>F178</t>
  </si>
  <si>
    <t>Dieses Feld wird automatisch durch die Addition von 3E7 zu 3E4 erstellt (es gilt die gleiche Logik wie für 3A8).</t>
  </si>
  <si>
    <t>See väli täidetakse automaatselt, liites väljade 3E7 ja 3E4 väärtused (kehtib sama loogika kui välja 3A8 puhul)</t>
  </si>
  <si>
    <t>Το παρόν πεδίο συμπληρώνεται αυτόματα προσθέτοντας το 3E7 στο 3E4 (ισχύει η ίδια λογική όπως στο 3A8)</t>
  </si>
  <si>
    <t>This field is automatically generated by adding 3E7 to 3E4 (same logic applies as for 3A8)</t>
  </si>
  <si>
    <t>Este campo se genera automáticamente sumando 3E7 a 3E4 (se aplica la misma lógica que para 3A8)</t>
  </si>
  <si>
    <t>Tämä kenttä täytetään automaattisesti lisäämällä kenttä 3E7 kenttään 3E4 (sovelletaan samaa periaatetta kuin kentälle 3A8)</t>
  </si>
  <si>
    <t>Ce champ est rempli automatiquement en additionnant 3E7 à 3E4 (suivant la même logique que pour 3A8)</t>
  </si>
  <si>
    <t>Questo campo è generato automaticamente sommando 3E7 a 3E4 (si applica la stessa logica utilizzata per 3A8)</t>
  </si>
  <si>
    <t>Šis laukelis užpildomas automatiškai sudėjus 3E7 ir 3E4 (taikoma tokia pat logika kaip 3A8).</t>
  </si>
  <si>
    <t>Šis lauks aizpildās automātiski, 3E7 pieskaitot 3E4 (tāds pats princips kā 3A8)</t>
  </si>
  <si>
    <t>Dit veld wordt automatisch gegenereerd door 3E7 op te tellen bij 3E4 (dezelfde redenering als voor 3A8 kan worden gevolgd)</t>
  </si>
  <si>
    <t>To polje se izračuna samodejno, tako da se 3E7 prišteje 3E4 (uporablja se enaka logika kot za 3A8)</t>
  </si>
  <si>
    <t>Toto pole je automaticky generované pripočítaním 3E7 k 3E4 (rovnaká logika sa vzťahuje na 3A8)</t>
  </si>
  <si>
    <t>Guidance_3E9_Tab3</t>
  </si>
  <si>
    <t>F179</t>
  </si>
  <si>
    <t>. In der Bilanz verbuchter Buchwert relevanter Vermögenswerte aus institutsbezogenen Sicherungssystemen (entsprechend der Definition in 3E1), die von dem qualifizierten Mitglied des institutsbezogenen Sicherungssystems gehalten werden. 
. Durch diese Vermögenswerte sollten relevante Verbindlichkeiten aus institutsbezogenen Sicherungssystemen, die von dem qualifizierten Partnermitglied des institutsbezogenen Sicherungssystems gemäß Definition in 3E5 gehalten werden, entstehen. Anderenfalls erfüllen diese Vermögenswerte nicht die Voraussetzungen.</t>
  </si>
  <si>
    <t>. Kvalifitseeruvate IPS-varade bilansiline väärtus (nagu on määratletud punktis 3E1), mida hoiab kvalifitseeruv krediidiasutuste ja investeerimisühingute kaitseskeemi liige. 
. Nimetatud varad on aluseks kvalifitseeruvatele IPS-kohustustele, mida hoiab kvalifitseeruva krediidiasutuste ja investeerimisühingute kaitseskeemi liikme vastaspool, nagu on määratletud väljal 3E5.  Muul juhul need varad ei kvalifitseeru.</t>
  </si>
  <si>
    <t>. Λογιστική αξία εντός ισολογισμού επιλέξιμων στοιχείων ενεργητικού ΘΣΠ (όπως ορίζονται στο 3E1) τα οποία κατέχει το επιλέξιμο μέλος σε ΘΣΠ. 
. Τα εν λόγω στοιχεία ενεργητικού πρέπει να δημιουργούν επιλέξιμα στοιχεία παθητικού ΘΣΠ τα οποία κατέχει το επιλέξιμο αντισυμβαλλόμενο μέλος σε ΘΣΠ όπως ορίζεται στο πεδίο 3Ε5. Σε διαφορετική περίπτωση, τα εν λόγω στοιχεία ενεργητικού δεν πληρούν τις προϋποθέσεις.</t>
  </si>
  <si>
    <t>. On-balance sheet accounting value of qualifying IPS assets (as defined in 3E1) held by the qualifying IPS member. 
. These assets should give rise to qualifying IPS liabilities held by the qualifying IPS member counterpart as defined in '3E5'. Otherwise, these assets don't qualify.</t>
  </si>
  <si>
    <t>. Valor contable en el balance de activos del SIP computables (tal y como se define en 3E1) mantenidos por el miembro del SIP cualificado. 
. Estos activos deberían dar lugar a pasivos del SIP computables mantenidos por la contraparte miembro del SIP cualificado, con arreglo a «3E5». De lo contrario, dichos activos no serán elegibles.</t>
  </si>
  <si>
    <t>. Laitosten suojajärjestelmään hyväksytyn laitoksen hallussa olevien laitosten suojajärjestelmän osalta hyväksyttävien varojen (kentän 3E1 määritelmän mukaisesti) kirjanpitoarvo taseessa. 
. Näiden varojen on oltava kentässä 3E5 määritellyn laitosten suojajärjestelmään hyväksytyn laitoksen vastapuolen hallussa olevien laitosten suojajärjestelmän osalta hyväksyttävien velkojen perustana. Muussa tapauksessa nämä varat eivät täytä vaatimuksia.</t>
  </si>
  <si>
    <t>. Valeur comptable de bilan des actifs éligibles du SPI (tels que définis dans 3E1) détenus par le membre éligible du SPI. 
. Ces actifs devraient donner lieu à des passifs éligibles du SPI détenus par la contrepartie membre éligible du SPI telle que définie dans «3E5». Sinon, ces actifs ne sont pas éligibles.</t>
  </si>
  <si>
    <t>. Il valore contabile in bilancio delle attività ammissibili di un IPS (secondo la definizione riportata in 3E1) detenute dal membro ammissibile di un IPS. . Tali attività dovrebbero dar luogo a passività ammissibili di un IPS detenute dalla controparte membro ammissibile di un IPS, come definito in “3E5”. Altrimenti tali attività non sono ammissibili.</t>
  </si>
  <si>
    <t>. Reikalavimus atitinkančios IUS narės turimo į balansą įtraukto reikalavimus atitinkančio IUS turto (kaip apibrėžta 3A1 laukelyje) apskaitinė vertė. 
. Dėl šio turto turėtų kilti reikalavimus atitinkantys IUS įsipareigojimai, kuriuos prisiimtų kita reikalavimus atitinkančios IUS narės sandorio šalis, kaip apibrėžta 3E5 laukelyje. Kitu atveju šis turtas neatitinka reikalavimų.</t>
  </si>
  <si>
    <t>. Kvalificētā IAS dalībnieka turēto kvalificēto IAS aktīvu (kā noteikts 3E1) bilances uzskaites vērtība. 
. Šie aktīvi var radīt kvalificēta IAS dalībnieka darījumu partnera turētas kvalificētas IAS saistības, kā noteikts laukā ‘3E5’. Pretējā gadījumā šie aktīvi nekvalificējas.</t>
  </si>
  <si>
    <t>. Boekwaarde op de balans van in aanmerking komende activa van een IPS (zoals gedefinieerd in 3E1) die het in aanmerking komende lid van een IPS aanhoudt. 
. Deze activa zouden moeten leiden tot in aanmerking komende passiva van een IPS bij het andere in aanmerking komende IPS-lid (de tegenpartij) zoals gedefinieerd in '3E5'. In andere gevallen komen deze activa niet in aanmerking.</t>
  </si>
  <si>
    <t>. Bilančna knjigovodska vrednost kvalificiranih sredstev institucionalne sheme za zaščito vlog (kot so opredeljena v 3E1), ki jih ima kvalificiran član institucionalne sheme za zaščito vlog. 
. Na podlagi teh sredstev bi morale nastati kvalificirane obveznosti institucionalne sheme za zaščito vlog, ki jih ima nasprotna stranka kvalificiranega člana institucionalne sheme za zaščito vlog, kot je opredeljeno v „3E5“. V nasprotnem primeru sredstva niso kvalificirana.</t>
  </si>
  <si>
    <t>. Súvahová účtovná hodnota kvalifikovaných aktív IPS (podľa vymedzenia v 3E1), ktoré vlastní kvalifikovaný člen IPS. 
. Tieto aktíva by mali zapríčiniť vznik kvalifikovaných záväzkov IPS v držbe protistrany kvalifikovaného člena IPS podľa vymedzenia v 3E5. V inom prípade sa tieto aktíva nekvalifikujú.</t>
  </si>
  <si>
    <t>Guidance_3E10_Tab3</t>
  </si>
  <si>
    <t>F180</t>
  </si>
  <si>
    <t>Een instelling kan alleen een in aanmerking komend actiefbedrag van een IPS in mindering brengen voor het bedrag waartegen dit (als een passief) is gewaardeerd door het andere IPS-lid (de tegenpartij) rekening houdend met de aanpassing van het derivaat en de ‘Factor ondergrens derivaten’ van hetzelfde IPS-lid (stappen in de paragrafen E.i en E.ii die leiden tot het in aanmerking komende passiefbedrag van een IPS)</t>
  </si>
  <si>
    <t>Guidance_3E11_Tab3</t>
  </si>
  <si>
    <t>F181</t>
  </si>
  <si>
    <t>. Dieses Feld wird automatisch generiert, indem der „angepasste Wert der relevanten Verbindlichkeiten aus institutsbezogenen Sicherungssystemen, die sich aus Derivaten ergeben, die sich aus einem qualifizierten Mitglied eines institutsbezogenen Sicherungssystems ergeben“ (3E8) und der „angepasste Wert der Summe der relevanten Vermögenswerte aus institutsbezogenen Sicherungssystemen“ (3E10) summiert und anschließend durch zwei geteilt wird.
. Dadurch können relevante Verbindlichkeiten aus institutsbezogenen Sicherungssystemen gleichmäßig von der Summe der Verbindlichkeiten der Mitglieder von institutsbezogenen Sicherungssystemen abgezogen werden. 
. Der generierte Betrag entspricht den relevanten Vermögenswerten und Verbindlichkeiten, die sich aus relevanten Verbindlichkeiten aus institutsbezogenen Sicherungssystemen ergeben, die von der angepassten Summe der Verbindlichkeiten (2C6) für die Berechnung der individuellen Beiträge in Abzug gebracht werden können.</t>
  </si>
  <si>
    <t>. See väli täidetakse automaatselt, liites väljade „Kvalifitseeruvast krediidiasutuste ja investeerimisühingute kaitseskeemi liikmest tulenevatest tuletisinstrumentidest tulenevate IPS-kohustuste korrigeeritud väärtus“ (3E8) ja „Kõikide kvalifitseeruvate IPS-varade korrigeeritud väärtus“ (3E10) väärtused ja jagades saadud summa kahega.
. See võimaldab kvalifitseeruvaid IPS-kohustusi võrdselt maha arvata krediidiasutuste ja investeerimisühingute kaitseskeemi liikmete kohustuste kogusummast. 
. Saadud summa vastab kvalifitseeruvatest IPS-kohustustest tulenevatele kvalifitseeruvatele varadele ja kohustustele, mille võib lahutada kohustuste korrigeeritud kogusummast (2C6) individuaalse osamakse arvutamiseks.</t>
  </si>
  <si>
    <t>. Το παρόν πεδίο συμπληρώνεται αυτόματα προσθέτοντας την «Προσαρμοσμένη αξία επιλέξιμων στοιχείων παθητικού ΘΣΠ που προκύπτουν από παράγωγα και απορρέουν από ένα επιλέξιμο μέλος σε ΘΣΠ» (3Ε8) και την «Προσαρμοσμένη αξία συνόλου επιλέξιμων στοιχείων ενεργητικού ΘΣΠ» (3Ε10), και στη συνέχεια διαιρώντας το άθροισμα αυτό με το 2.
. Επιτρέπει την ισομερή αφαίρεση επιλέξιμων στοιχείων παθητικού ΘΣΠ από το ποσό των συνολικών στοιχείων παθητικού των μελών σε ΘΣΠ. 
. Το ποσό που προκύπτει αντιστοιχεί στα επιλέξιμα στοιχεία ενεργητικού και παθητικού που προκύπτουν από επιλέξιμα στοιχεία παθητικού ΘΣΠ τα οποία μπορούν να αφαιρεθούν από τα προσαρμοσμένα συνολικά στοιχεία παθητικού (2C6) για τον υπολογισμό της ατομικής εισφοράς.</t>
  </si>
  <si>
    <t>. This field is automatically generated by summing the 'Adjusted value of qualifying IPS liabilities arising from derivatives that arise from a qualifying IPS member' (3E8) and the 'Adjusted value of total qualifying IPS assets' (3E10), then dividing this sum by 2.
. It allows qualifying IPS liabilities to be evenly deducted from the amount of total liabilities of the IPS members. 
. The generated amount corresponds to the qualifying assets and liabilities arising from qualifying IPS liabilities that can be deducted from the adjusted total liabilities (2C6) for the calculation of the individual contribution.</t>
  </si>
  <si>
    <t>. Este campo se genera automáticamente sumando los «Valores ajustados de los pasivos del SIP computables surgidos de derivados relacionados con un miembro del SIP cualificado» (3E8) y el «Valor ajustado del total de activos del SIP computables (3E10) y después dividiendo esta suma entre 2.
. De esta forma, los pasivos del SIP computables pueden deducirse de manera uniforme del importe total de pasivos de los miembros del SIP. 
. La cantidad generada corresponde a los activos computables y los pasivos procedentes de los pasivos del SIP computables que pueden deducirse del total de pasivos ajustados (2C6) para el cálculo de la contribución individual.</t>
  </si>
  <si>
    <t>. Tämä kenttä luodaan automaattisesti laskemalla yhteen kentän ”Johdannaisista laitosten suojajärjestelmän osalta hyväksytystä laitoksesta syntyvien hyväksyttävien velkojen korjattu arvo” (3E8) arvo ja kenttä ”Laitosten suojajärjestelmän osalta hyväksyttävien varojen kokonaismäärän korjattu arvo” (3E10) ja jakamalla saatu summa kahdella.
. Tämän perusteella laitosten suojajärjestelmän osalta hyväksyttävät velat voidaan vähentää tasapuolisesti laitosten suojajärjestelmään hyväksyttyjen laitosten velkojen kokonaismäärästä. 
. Luotu arvo vastaa laitosten suojajärjestelmän osalta hyväksyttävistä veloista johtuvia hyväksyttäviä varoja ja velkoja, jotka voidaan vähentää korjatusta velkojen kokonaismäärästä (2C6) yksilöllisen vakausmaksun laskemiseksi.</t>
  </si>
  <si>
    <t>. Ce champ est rempli automatiquement en additionnant la «Valeur ajustée des passifs éligibles du SPI résultant des dérivés résultant d’un membre éligible du SPI» (3E8) et la «Valeur ajustée du total des actifs éligibles du SPI» (3E10) et en divisant ensuite cette somme par 2.
. Il permet de déduire de manière uniforme les passifs éligibles du SPI du total du passif des membres du SPI. 
. Le montant résultant correspond aux actifs et aux passifs éligibles résultant des passifs éligibles du SPI susceptibles d’être déduits du total du passif ajusté (2C6) pour calculer la contribution individuelle.</t>
  </si>
  <si>
    <t>. Questo campo è generato automaticamente sommando il “Valore adeguato delle passività ammissibili di un IPS risultanti da derivati scaturite da un membro ammissibile di un IPS” (3E8) e il “Valore corretto del totale delle attività ammissibili di un IPS” (3E10), dividendo questa somma per 2.. Consente di dedurre uniformemente le passività ammissibili di un IPS dall’importo del totale delle passività dei membri di un IPS. . L’importo generato corrisponde alle attività e passività ammissibili scaturite dalle passività ammissibili di un IPS deducibili dal totale corretto delle passività (2C6) per il calcolo del singolo contributo.</t>
  </si>
  <si>
    <t>. Šis laukelis užpildomas automatiškai, susumavus laukelio „Pakoreguota reikalavimus atitinkančių IUS įsipareigojimų, atsirandančių dėl išvestinių finansinių priemonių ir kylančių dėl reikalavimus atitinkančios IUS narės, vertė“ (3E8) ir laukelio „Pakoreguota viso reikalavimus atitinkančio IUS turto vertė“ (3E10) vertes ir gautą sumą padalijus iš 2.
. Šiame laukelyje pateikta informacija leidžia reikalavimus atitinkančius IUS įsipareigojimus tolygiai atskaityti iš visų IUS narių įsipareigojimų sumos. 
. Apskaičiuota suma prilygsta reikalavimus atitinkančio turto ir įsipareigojimų, atsirandančių dėl reikalavimus atitinkančių IUS įsipareigojimų, sumai, kurią, apskaičiuojant individualų įnašą, galima atskaityti iš pakoreguotos visų įsipareigojimų sumos (2C6).</t>
  </si>
  <si>
    <t>. Šis lauks tiek automātiski ģenerēts, saskaitot 'Kvalificēto IAS saistību, kas izriet no atvasinātajiem instrumentiem, kuri rodas no kvalificēta IAS dalībnieka, koriģēto vērtību' (3E8) un 'Kvalificēto IAS aktīvu kopsummas koriģēto vērtību' (3E10) un pēc tam šo summu izdalot ar 2.
. Tas ļauj kvalificēt IAS saistības par vienlīdzīgi atskaitītām no kopējo IAS dalībnieku saistību summas. 
. Ģenerētā summa atbilst kvalificētiem aktīviem un saistītām, kas rodas no kvalificētām IAS saistībām, ko var atskaitīt no koriģētajām kopējām saistībām (2C6), lai aprēķinātu individuālo iemaksu.</t>
  </si>
  <si>
    <t>. Dit veld wordt automatisch gegenereerd door de ‘Aangepaste waarde van in aanmerking komende passiva van een IPS die voortvloeien uit derivaten die afkomstig zijn van een in aanmerking komend lid van een IPS’ (3E4) en de ‘Aangepaste waarde van totale in aanmerking komende activa van een IPS’ (3E10) bij elkaar op te tellen en de som vervolgens te delen door twee.
. Op die manier kunnen in aanmerking komende passiva van een IPS gelijkelijk worden afgetrokken van het bedrag aan totale passiva van de leden van het IPS. 
. Het gegenereerde bedrag komt overeen met de in aanmerking komende activa en passiva die voortvloeien uit in aanmerking komende passiva van een IPS die kunnen worden afgetrokken van de aangepaste totale passiva (2C6) voor de berekening van de individuele bijdrage.</t>
  </si>
  <si>
    <t>. To polje se izračuna samodejno tako, da se vnese vsota „prilagojene vrednosti kvalificiranih obveznosti institucionalne sheme za zaščito vlog, ki izhajajo iz izvedenih finančnih instrumentov, ki izhajajo iz kvalificiranega člana institucionalne sheme za zaščito vlog“ (3E8), in „prilagojene vrednosti skupnih kvalificiranih sredstev institucionalne sheme za zaščito vlog“ (3E10), nato pa se ta vsota deli z 2.
. To omogoča, da se kvalificirane obveznosti institucionalne sheme za zaščito vlog enakomerno odbijejo od zneska skupnih obveznosti članov institucionalne sheme za zaščito vlog. 
. Izračunani znesek ustreza kvalificiranim sredstvom in obveznostim, ki izhajajo iz kvalificiranih obveznosti institucionalne sheme za zaščito vlog, ki se lahko odbijejo od prilagojenih skupnih obveznosti (2C6), da se izračuna posamezni prispevek.</t>
  </si>
  <si>
    <t>. Toto pole je automaticky generované sčítaním „Upravenej hodnoty kvalifikovaných záväzkov IPS vyplývajúcich z derivátov, ktoré vznikajú u kvalifikovaného člena IPS“ (3E8) a „Upravenej hodnoty celkových kvalifikovaných aktív IPS“ (3E10), a potom vydelením tohto súčtu 2.
. Umožňuje sa tak, aby boli kvalifikované záväzky IPS rovnomerne odpočítané zo sumy celkových záväzkov členov IPS. 
. Generovaná suma zodpovedá kvalifikovaným aktívam a záväzkom, ktoré vznikajú z kvalifikovaných záväzkov IPS, ktoré je možné odpočítať od upravených celkových záväzkov (2C6) na výpočet individuálneho príspevku.</t>
  </si>
  <si>
    <t>F187</t>
  </si>
  <si>
    <t xml:space="preserve">Den Ausgangspunkt für die Anpassung von relevanten gruppeninternen Verbindlichkeiten, die sich aus Derivaten ergeben, die von dem Institut gehalten werden, bilden die „Verbindlichkeiten aus allen Derivaten (ausgenommen Kreditderivate)“, die gemäß der Verschuldungsquote bewertet werden (2C1).  </t>
  </si>
  <si>
    <t xml:space="preserve">Krediidiasutuse või investeerimisühingu hoitavate tuletisinstrumentidest tulenevate kvalifitseeruvate kontsernisiseste kohustuste korrigeerimise alguspunkt on „Kõigist tuletisinstrumendilepingutest (v.a krediidituletisinstrumendid) tulenevad kohustused hinnatuna finantsvõimenduse määra metoodikaga“ (2C1).  </t>
  </si>
  <si>
    <t xml:space="preserve">Η αφετηρία για την προσαρμογή των επιλέξιμων ενδοομιλικών στοιχείων παθητικού που προκύπτουν από παράγωγα που κατέχει το ίδρυμα είναι τα «Στοιχεία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(βλέπε 2C1).  </t>
  </si>
  <si>
    <t xml:space="preserve">The starting point for the adjustment of qualifying intragroup liabilities arising from derivatives held by the institution are 'Liabilities arising from all derivative contracts (excluding credit derivatives) valued in accordance with the leverage ratio methodology' (see 2C1).  </t>
  </si>
  <si>
    <t xml:space="preserve">El punto de partida para el ajuste de pasivos intragrupo admisibles procedentes de los derivados mantenidos por la entidad son «Pasivos procedentes de todos los contratos de derivados (que no sean derivados de crédito) valorados de conformidad con el método de cálculo de la ratio de apalancamiento» (véase 2C1).  </t>
  </si>
  <si>
    <t xml:space="preserve">Laitoksen hallussa olevista johdannaisista syntyvien hyväksyttävien konsernin sisäisten velkojen korjaamisen perustana on ”Kaikista johdannaissopimuksista (pl. luottojohdannaiset) syntyvät velat, jotka on arvostettu vähimmäisomavaraisuusastetta koskevan menetelmän mukaisesti” (ks. kenttä 2C1).  </t>
  </si>
  <si>
    <t xml:space="preserve">Le point de départ de l’ajustement des passifs intragroupes éligibles résultant des dérivés détenus par l’établissement est «Passifs découlant de tous les contrats dérivés (hors dérivés de crédit) évalués conformément à la méthodologie de ratio de levier» (voir 2C1).  </t>
  </si>
  <si>
    <t xml:space="preserve">Il punto di partenza per la correzione delle passività infragruppo ammissibili risultanti da derivati detenuti dall’ente sono le “passività risultanti da tutti i contratti derivati (esclusi i derivati di credito) valutati secondo la metodologia di calcolo del coefficiente di leva finanziaria” (cfr. 2C1).  </t>
  </si>
  <si>
    <t xml:space="preserve">Atskaitos taškas koreguojant reikalavimus atitinkančius grupės vidaus įsipareigojimus, atsirandančius dėl įstaigos turimų išvestinių finansinių priemonių, yra laukelis „Įsipareigojimai, kurie atsiranda dėl visų išvestinių finansinių priemonių sutarčių (išskyrus kredito išvestines finansines priemones) ir kurių vertė nustatoma pagal sverto koeficiento metodiką“ (žr. 2C1).  </t>
  </si>
  <si>
    <t xml:space="preserve">Korekcijas sākumpunkts kvalificētajām grupas iekšējām saistībām, kas izriet no iestādes turējumā esošajiem atvasinātajiem instrumentiem, ir 'Saistības, kas izriet no visiem atvasināto instrumentu līgumiem (izņemot kredītu atvasinātos instrumentus) un kas novērtētas saskaņā ar sviras rādītāja metodi' (skatīt 2C1).  </t>
  </si>
  <si>
    <t xml:space="preserve">Het uitgangspunt voor de aanpassing van in aanmerking komende intragroeppassiva die voortvloeien uit derivaten die de instelling aanhoudt, wordt gevormd door ‘Passiva die voortvloeien uit alle derivatencontracten (met uitzondering van kredietderivaten), die worden gewaardeerd overeenkomstig de hefboomratiomethode’ (zie 2C1).  </t>
  </si>
  <si>
    <t xml:space="preserve">Izhodišče za prilagoditev kvalificiranih obveznosti znotraj skupine, ki izhajajo iz izvedenih finančnih instrumentov institucije, so „obveznosti, ki izhajajo iz vseh pogodb o izvedenih finančnih instrumentih (brez kreditnih izvedenih finančnih instrumentov), vrednotene v skladu z metodologijo za količnik finančnega vzvoda“ (2C1).  </t>
  </si>
  <si>
    <t xml:space="preserve">Východiskovým bodom pre úpravu kvalifikovaných záväzkov v rámci skupiny vyplývajúcich z derivátov v držbe inštitúcie sú „Záväzky vyplývajúce zo všetkých derivátových zmlúv (okrem úverových derivátov) ocenené podľa metodiky ukazovateľa finančnej páky (pozri 2C1).  </t>
  </si>
  <si>
    <t>Guidance_3F1_Tab3</t>
  </si>
  <si>
    <t>F188</t>
  </si>
  <si>
    <t>In aanmerking komende intragroeppassiva (als gedefinieerd aan de linkerzijde) die voortvloeien uit derivatencontracten (zie definitie in 2C1). Hefboomratiomethode dient te worden toegepast (raadpleeg 3A1)</t>
  </si>
  <si>
    <t>Guidance_3F2_Tab3</t>
  </si>
  <si>
    <t>F189</t>
  </si>
  <si>
    <t>Dieses Feld wird automatisch erstellt, indem 3F1 von 2C1 abgezogen wird (es gilt die gleiche Logik wie für 3A2).</t>
  </si>
  <si>
    <t>See väli täidetakse automaatselt, lahutades välja 2C1 väärtusest välja 3F1 väärtuse (kehtib sama loogika kui välja 3A2 puhul)</t>
  </si>
  <si>
    <t>Το παρόν πεδίο συμπληρώνεται αυτόματα αφαιρώντας το 3F1 από το 2C1 (ισχύει η ίδια λογική όπως στο 3A2)</t>
  </si>
  <si>
    <t>This field is automatically generated by deducting 3F1 from 2C1 (same logic applies as for 3A2)</t>
  </si>
  <si>
    <t>Este campo se genera automáticamente deduciendo 3F1 de 2C1 (se aplica la misma lógica que para 3A2)</t>
  </si>
  <si>
    <t>Tämä kenttä luodaan automaattisesti vähentämällä kenttä 3F1 kentästä 2C1 (sovelletaan samaa periaatetta kuin kentälle 3A2)</t>
  </si>
  <si>
    <t>Ce champ est rempli automatiquement en déduisant 3F1 de 2C1 (suivant la même logique que pour 3A2)</t>
  </si>
  <si>
    <t>Questo campo è generato automaticamente deducendo 3F1 da 2C1 (si applica la stessa logica utilizzata per 3A2)</t>
  </si>
  <si>
    <t>Šis laukelis užpildomas automatiškai iš 2C1 atėmus 3F1 (taikoma tokia pat logika kaip 3A2).</t>
  </si>
  <si>
    <t>Šis lauks aizpildās automātiski, atskaitot 3F1 no 2C1 (tāds pats princips kā 3A2)</t>
  </si>
  <si>
    <t>Dit veld wordt automatisch gegenereerd door 3F1 af te trekken van 2C1 (dezelfde redenering als voor 3A2 kan worden gevolgd)</t>
  </si>
  <si>
    <t>To polje se izračuna samodejno, tako da se 3F1 odbije od 2C1 (uporablja se enaka logika kot za 3A2)</t>
  </si>
  <si>
    <t>Toto pole je automaticky generované odpočítaním 3F1 od 2C1 (rovnaká logika sa vzťahuje na 3A2)</t>
  </si>
  <si>
    <t>Guidance_3F3_Tab3</t>
  </si>
  <si>
    <t>F190</t>
  </si>
  <si>
    <t>Cfr. 3A3</t>
  </si>
  <si>
    <t>Guidance_3F4_Tab3</t>
  </si>
  <si>
    <t>F191</t>
  </si>
  <si>
    <t>Dieses Feld wird automatisch erstellt, indem 3F1 mit 3F3 multipliziert wird (es gilt die gleiche Logik wie für 3A4).</t>
  </si>
  <si>
    <t>See väli täidetakse automaatselt, korrutades väljade 3F1 ja 3F3 väärtused (kehtib sama loogika kui välja 3A4 puhul)</t>
  </si>
  <si>
    <t>Το παρόν πεδίο συμπληρώνεται αυτόματα πολλαπλασιάζοντας το 3F1 με το 3F3 (ισχύει η ίδια λογική όπως στο 3A4)</t>
  </si>
  <si>
    <t>This field is automatically generated by multiplying 3F1 by 3F3 (same logic applies as for 3A4)</t>
  </si>
  <si>
    <t>Este campo se genera automáticamente multiplicando 3F1 por 3F3 (se aplica la misma lógica que para 3A4)</t>
  </si>
  <si>
    <t>Tämä kenttä luodaan automaattisesti kertomalla kenttä 3F1 kentällä 3F3 (sovelletaan samaa periaatetta kuin kentälle 3A4)</t>
  </si>
  <si>
    <t>Ce champ est rempli automatiquement en multipliant 3F1 par 3F3 (suivant la même logique que pour 3A4)</t>
  </si>
  <si>
    <t>Questo campo è generato automaticamente moltiplicando 3F1 per 3F3 (si applica la stessa logica utilizzata per 3A4)</t>
  </si>
  <si>
    <t>Šis laukelis užpildomas automatiškai 3F1 padauginus iš 3F3 (taikoma tokia pat logika kaip 3A4).</t>
  </si>
  <si>
    <t>Šis lauks aizpildās automātiski, reizinot 3F1 ar 3F3 (tāds pats princips kā 3A4)</t>
  </si>
  <si>
    <t>Dit veld wordt automatisch gegenereerd door 3F1 te vermenigvuldigen met 3F3 (dezelfde redenering als voor 3A4 kan worden gevolgd)</t>
  </si>
  <si>
    <t>To polje se izračuna samodejno, tako da se 3F1 pomnoži s 3F3 (uporablja se enaka logika kot za 3A4)</t>
  </si>
  <si>
    <t>Toto pole je automaticky generované vynásobením 3F1 poľom 3F3 (rovnaká logika sa vzťahuje na 3A4)</t>
  </si>
  <si>
    <t>Guidance_3F5_Tab3</t>
  </si>
  <si>
    <t>F192</t>
  </si>
  <si>
    <t>In der Bilanz verbuchter Buchwert von relevanten gruppeninternen Verbindlichkeiten (entsprechend der Definition in 3F1). Weiterführende Informationen finden sich in 3A5.</t>
  </si>
  <si>
    <t>Kvalifitseeruvate kontsernisiseste kohustuste bilansiline väärtus (vastavalt määratlusele punktis 3F1). Üksikasjalikku lisateavet vt punktist 3A5.</t>
  </si>
  <si>
    <t>Λογιστική αξία εντός ισολογισμού επιλέξιμων ενδοομιλικών στοιχείων παθητικού (όπως ορίζονται στο 3F1). Ανατρέξτε στο 3A5 για περισσότερες λεπτομέρειες.</t>
  </si>
  <si>
    <t>On-balance sheet accounting value of qualifying intragroup liabilities (as defined in 3F1). Refer to 3A5 for further details.</t>
  </si>
  <si>
    <t>Valor contable en el balance de los pasivos intragrupo admisibles (según se define en 3F1). Refiérase a 3A5 para más detalles.</t>
  </si>
  <si>
    <t>Hyväksyttävien konsernin sisäisten velkojen (kentän 3F1 määritelmän mukaisesti) kirjanpitoarvo taseessa. Ks. lisätiedot kentästä 3A5.</t>
  </si>
  <si>
    <t>Valeur comptable de bilan des passifs intragroupes éligibles (tels que définis dans 3F1). Voir 3A5 pour plus de détails.</t>
  </si>
  <si>
    <t>Il valore contabile in bilancio delle passività infragruppo ammissibili (come definito in 3F1). Fare riferimento a 3A5 per ulteriori dettagli.</t>
  </si>
  <si>
    <t>Į balansą įtraukta reikalavimus atitinkančių grupės vidaus įsipareigojimų (kaip apibrėžta 3F1 laukelyje) apskaitinė vertė. Daugiau informacijos pateikta 3A5 laukelyje.</t>
  </si>
  <si>
    <t>Kvalificētu grupas iekšējo saistību bilances uzskaites vērtība (kā definēts 3F1). Sīkāku informāciju skatīt 3A5.</t>
  </si>
  <si>
    <t>Boekwaarde op de balans van in aanmerking komende intragroeppassiva (als gedefinieerd in 3F1). Raadpleeg 3A5 voor meer informatie.</t>
  </si>
  <si>
    <t>Bilančna knjigovodska vrednost kvalificiranih obveznosti znotraj skupine (kot so opredeljene v 3F1). Za dodatne informacije glej 3A5.</t>
  </si>
  <si>
    <t>Súvahová účtovná hodnota kvalifikovaných záväzkov v rámci skupiny (podľa vymedzenia v 3F1). Podrobnejšie informácie sa nachádzajú v 3A5.</t>
  </si>
  <si>
    <t>Guidance_3F6_Tab3</t>
  </si>
  <si>
    <t>F193</t>
  </si>
  <si>
    <t>Guidance_3F7_Tab3</t>
  </si>
  <si>
    <t>F194</t>
  </si>
  <si>
    <t>Guidance_3F8_Tab3</t>
  </si>
  <si>
    <t>F195</t>
  </si>
  <si>
    <t>Dieses Feld wird automatisch durch die Addition von 3F7 zu 3F4 erstellt (es gilt die gleiche Logik wie für 3A8).</t>
  </si>
  <si>
    <t>See väli täidetakse automaatselt, liites väljade 3F7 ja 3F4 väärtused (kehtib sama loogika kui välja 3A8 puhul)</t>
  </si>
  <si>
    <t>Το παρόν πεδίο συμπληρώνεται αυτόματα προσθέτοντας το 3F7 στο 3F4 (ισχύει η ίδια λογική όπως στο 3A8)</t>
  </si>
  <si>
    <t>This field is automatically generated by adding 3F7 to 3F4 (same logic applies as for 3A8)</t>
  </si>
  <si>
    <t>Este campo se genera automáticamente sumando 3F7 a 3F4 (se aplica la misma lógica que para 3A8)</t>
  </si>
  <si>
    <t>Tämä kenttä luodaan automaattisesti lisäämällä kenttä 3F7 kenttään 3F4 (sovelletaan samaa periaatetta kuin kentälle 3A8)</t>
  </si>
  <si>
    <t>Ce champ est rempli automatiquement en additionnant 3F7 à 3F4 (suivant la même logique que pour 3A8)</t>
  </si>
  <si>
    <t>Questo campo è generato automaticamente sommando 3F7 a 3F4 (si applica la stessa logica utilizzata per 3A8)</t>
  </si>
  <si>
    <t>Šis laukelis užpildomas automatiškai sudėjus 3F7 ir 3F4 (taikoma tokia pat logika kaip 3A8).</t>
  </si>
  <si>
    <t>Šis lauks aizpildās automātiski, 3F7 pieskaitot 3F4 (tāds pats princips kā 3A8)</t>
  </si>
  <si>
    <t>Dit veld wordt automatisch gegenereerd door 3F7 op te tellen bij 3F4 (dezelfde redenering als voor 3A8 kan worden gevolgd)</t>
  </si>
  <si>
    <t>To polje se izračuna samodejno, tako da se 3F7 prišteje 3F4 (uporablja se enaka logika kot za 3A8)</t>
  </si>
  <si>
    <t>Toto pole je automaticky generované pripočítaním 3F7 k 3F4 (rovnaká logika sa vzťahuje na 3A8)</t>
  </si>
  <si>
    <t>Guidance_3F9_Tab3</t>
  </si>
  <si>
    <t>F196</t>
  </si>
  <si>
    <t>. In der Bilanz verbuchter Buchwert der relevanten gruppeninternen Vermögenswerte (entsprechend der Definition auf der linken Seite), die von dem Institut gehalten werden. 
. Durch diese Vermögenswerte sollten relevante gruppeninterne Verbindlichkeiten, die von der qualifizierten gruppeninternen Gegenpartei gemäß Definition in Feld 3F5 gehalten werden, entstehen. Anderenfalls erfüllen diese Vermögenswerte nicht die Voraussetzungen.</t>
  </si>
  <si>
    <t>. Asutuse hoitavate kvalifitseeruvate kontsernisiseste kohustuste bilansiline raamatupidamisväärtus (nagu on määratletud vasakul). 
. Nimetatud varad on aluseks kvalifitseeruvatele kontsernisisestele kohustustele, mida hoiab kvalifitseeruv kontsernisisene vastaspool, nagu on määratletud väljal 3F5. Muul juhul need varad ei kvalifitseeru.</t>
  </si>
  <si>
    <t>. Λογιστική αξία εντός ισολογισμού επιλέξιμων ενδοομιλικών στοιχείων ενεργητικού (όπως ορίζονται στα αριστερά) τα οποία κατέχει το ίδρυμα. 
. Τα εν λόγω στοιχεία ενεργητικού πρέπει να δημιουργούν επιλέξιμα ενδοομιλικά στοιχεία παθητικού τα οποία κατέχει ο επιλέξιμος ενδοομιλικός αντισυμβαλλόμενος όπως ορίζεται στο πεδίο 3F5. Σε διαφορετική περίπτωση, τα εν λόγω στοιχεία ενεργητικού δεν πληρούν τις προϋποθέσεις.</t>
  </si>
  <si>
    <t>. On-balance sheet accounting value of qualifying intragroup assets (as defined on the left) held by the institution. 
. These assets should give rise to qualifying intragroup liabilities held by the qualifying intragroup counterpart as defined in the field '3F5'. Otherwise, these assets don't qualify.</t>
  </si>
  <si>
    <t>. Valor contable en el balance de activos intragrupo computables (tal y como se define a la izquierda) mantenidos por la entidad. 
. Estos activos deberían dar lugar a pasivos intragrupo computables mantenidos por la contraparte intragrupo computable tal y como se define en el campo «3F5». De lo contrario, dichos activos no serán elegibles.</t>
  </si>
  <si>
    <t>. Laitoksen hallussa olevien hyväksyttävien konsernin sisäisten varojen (määritelmä vasemmalla) kirjanpitoarvo taseessa. 
. Näiden varojen on oltava kentässä 3F5 määritellyn hyväksytyn konsernin sisäisen vastapuolen hallussa olevien hyväksyttävien konsernin sisäisten velkojen perustana. Muussa tapauksessa nämä varat eivät täytä vaatimuksia.</t>
  </si>
  <si>
    <t>. Valeur comptable de bilan des actifs intragroupes éligibles (tels que définis à gauche) détenus par l’établissement. 
. Ces actifs devraient donner lieu à des passifs intragroupes éligibles détenus par la contrepartie intragroupe éligible telle que définie au champ «3F5». Sinon, ces actifs ne sont pas éligibles.</t>
  </si>
  <si>
    <t>. Il valore contabile in bilancio delle attività infragruppo ammissibili (secondo la definizione riportata a sinistra) detenute dall’ente. . Tali attività dovrebbero dar luogo a passività infragruppo ammissibili detenute dalla controparte infragruppo ammissibile, come definito nel campo “3F5”. Altrimenti tali attività non sono ammissibili.</t>
  </si>
  <si>
    <t>. Į balansą įtraukta įstaigos turimo reikalavimus atitinkančios grupės vidaus turto (kaip apibrėžta kairėje pusėje) apskaitinė vertė. 
. Dėl šio turto turėtų kilti reikalavimus atitinkantys grupės vidaus įsipareigojimai, kuriuos prisiimtų reikalavimus atitinkanti grupei priklausanti kita sandorio šalis, kaip apibrėžta 3F5 laukelyje. Kitu atveju šis turtas neatitinka reikalavimų.</t>
  </si>
  <si>
    <t>. Iestādes turēto kvalificēto grupas iekšējo aktīvu (kā noteikts kreisajā pusē) bilances uzskaites vērtība. 
. Šie aktīvi var radīt kvalificēta grupas iekšējā darījumu partnera turētas kvalificētas grupas iekšējās saistības, kā to nosaka lauks 3F5 Pretējā gadījumā šie aktīvi nekvalificējas.</t>
  </si>
  <si>
    <t>. Boekwaarde op de balans van in aanmerking komende intragroepactiva (zoals gedefinieerd aan de linkerzijde) die de instelling aanhoudt. 
. Deze activa zouden aanleiding moeten geven tot in aanmerking komende intragroeppassiva die worden aangehouden door de in aanmerking komende tegenpartij binnen de groep zoals gedefinieerd in veld '3F5'. In andere gevallen komen deze activa niet in aanmerking.</t>
  </si>
  <si>
    <t>. Bilančna knjigovodska vrednost kvalificiranih sredstev znotraj skupine (kot so opredeljena na levi), ki jih ima institucija. 
. Na podlagi teh sredstev bi morale nastati kvalificirane obveznosti znotraj skupine, ki jih ima kvalificirana nasprotna stranka znotraj skupine, kot je opredeljeno v polju „3F5“. V nasprotnem primeru sredstva niso kvalificirana.</t>
  </si>
  <si>
    <t>. Súvahová účtovná hodnota kvalifikovaných aktív v rámci skupiny (podľa vymedzenia vľavo) v držbe inštitúcie. 
. Tieto aktíva by mali zapríčiniť vznik kvalifikovaných záväzkov v rámci skupiny v držbe kvalifikovanej protistrany v rámci skupiny podľa vymedzenia v poli 3F5. V inom prípade sa tieto aktíva nekvalifikujú.</t>
  </si>
  <si>
    <t>Guidance_3F10_Tab3</t>
  </si>
  <si>
    <t>F197</t>
  </si>
  <si>
    <t>Een instelling kan een in aanmerking komend intragroepactief alleen in mindering brengen voor het bedrag waartegen dit (als een passief) is gewaardeerd door de tegenpartij binnen de groep rekening houdend met de aanpassing van het derivaat en de ‘Factor ondergrens derivaten’ van dezelfde tegenpartij binnen de groep (stappen in de paragrafen F.i en F.ii die leiden tot het in aanmerking komende passiefbedrag binnen een groep)</t>
  </si>
  <si>
    <t>Guidance_3F11_Tab3</t>
  </si>
  <si>
    <t>F198</t>
  </si>
  <si>
    <t>. Dieses Feld wird automatisch generiert, indem der „angepasste Wert der relevanten gruppeninternen Verbindlichkeiten aus Derivaten“ (3F8) und der „angepasste Wert der Summe der relevanten gruppeninternen Vermögenswerte“ (3F10) summiert und anschließend durch zwei geteilt wird.
. Dadurch können relevante gruppeninterne Verbindlichkeiten gleichmäßig von der Summe der Verbindlichkeiten der Gegenparteien der Gruppe abgezogen werden. 
. Der generierte Betrag entspricht den relevanten gruppeninternen Vermögenswerten und Verbindlichkeiten, die von der angepassten Summe der Verbindlichkeiten (2C6) für die Berechnung der individuellen Beiträge in Abzug gebracht werden können.</t>
  </si>
  <si>
    <t>. See väli täidetakse automaatselt, liites väljade „Tuletisinstrumentidest tulenevate kvalifitseeruvate kontsernisiseste kohustuste korrigeeritud väärtus“ (3F8) ja „Kvalifitseeruvate kontsernisiseste varade korrigeeritud koguväärtus“ (3F10) väärtused ja jagades saadud summa kahega.
. See võimaldab kvalifitseeruvaid kontsernisiseseid kohustusi arvata võrdselt maha kontsernisiseste vastaspoolte kohustuste kogusummast. 
. Saadud summa vastab kvalifitseeruvatele kontsernisisestele varadele ja kohustustele, mille võib lahutada kohustuste korrigeeritud kogusummast (2C6) individuaalse osamakse arvutamiseks.</t>
  </si>
  <si>
    <t>. Το παρόν πεδίο συμπληρώνεται αυτόματα προσθέτοντας την «Προσαρμοσμένη αξία επιλέξιμων ενδοομιλικών στοιχείων παθητικού που προκύπτουν από παράγωγα» (3F8) και την «Προσαρμοσμένη αξία συνόλου επιλέξιμων ενδοομιλικών στοιχείων ενεργητικού» (3F10), και στη συνέχεια διαιρώντας το άθροισμα αυτό με το 2.
. Επιτρέπει την ισομερή αφαίρεση επιλέξιμων ενδοομιλικών στοιχείων παθητικού από το ποσό των συνολικών στοιχείων παθητικού των αντισυμβαλλομένων του ομίλου. 
. Το ποσό που προκύπτει αντιστοιχεί στα επιλέξιμα ενδοομιλικά στοιχεία ενεργητικού και παθητικού τα οποία μπορούν να αφαιρεθούν από τα προσαρμοσμένα συνολικά στοιχεία παθητικού (2C6) για τον υπολογισμό της ατομικής εισφοράς.</t>
  </si>
  <si>
    <t>. This field is automatically generated by summing the 'Adjusted value of qualifying intragroup liabilities arising from derivatives' (3F8) and the 'Adjusted value of total qualifying intragroup assets' (3F10), then dividing this sum by 2.
. It allows qualifying intragroup liabilities to be evenly deducted from the amount of total liabilities of the group counterparts. 
. The generated amount corresponds to the qualifying intragroup assets and liabilities that can be deducted from the adjusted total liabilities (2C6) for the calculation of the individual contribution.</t>
  </si>
  <si>
    <t>. Este campo se genera automáticamente sumando los «Valores ajustados de los pasivos intragrupo computables surgidos de derivados» (3F8) y el «Valor ajustado del total de activos intragrupo computables» (3F10), y después dividiendo esta suma entre 2.
. De esta forma los pasivos intragrupo computables pueden deducirse de manera equitativa del importe total de pasivos del grupo de contrapartes. 
. La cantidad generada corresponde a los activos intragrupo computables y los pasivos que pueden deducirse de los pasivos ajustados totales (2C6) para el cálculo de la contribución individual.</t>
  </si>
  <si>
    <t>. Tämä kenttä luodaan automaattisesti laskemalla yhteen kenttä ”Johdannaisista syntyvien hyväksyttävien konsernin sisäisten velkojen korjattu arvo” (3F8) ja kenttä ”Hyväksyttävien konsernin sisäisten varojen kokonaismäärän korjattu arvo” (3F10) ja jakamalla näin saatu summa kahdella.
. Tämän perusteella hyväksyttävät konsernin sisäiset velat voidaan vähentää tasapuolisesti konsernin vastapuolten velkojen kokonaismäärästä. 
. Luotu arvo vastaa hyväksyttäviä konsernin sisäisiä varoja ja velkoja, jotka voidaan vähentää korjatusta velkojen kokonaismäärästä (2C6) yksilöllisen vakausmaksun laskemiseksi.</t>
  </si>
  <si>
    <t>. Ce champ est rempli automatiquement en additionnant la «Valeur ajustée des passifs intragroupes éligibles résultant des dérivés» (3F8) et la «Valeur ajustée du total des actifs intragroupes éligibles» (3F10) et en divisant ensuite cette somme par 2.
. Il permet de déduire de manière uniforme les passifs intragroupes éligibles du montant du total des passifs des contreparties du groupe. 
. Le montant résultant correspond aux actifs et aux passifs intragroupes éligibles susceptibles d’être déduits du total du passif ajusté (2C6) pour calculer la contribution individuelle.</t>
  </si>
  <si>
    <t>. Questo campo è generato automaticamente sommando il “Valore adeguato delle passività infragruppo ammissibili risultanti da derivati” (3F8) e il “Valore corretto del totale delle attività infragruppo ammissibili” (3F10), dividendo questa somma per 2.. Consente di dedurre uniformemente le passività infragruppo ammissibili dall’importo del totale delle passività delle controparti del gruppo. . L’importo generato corrisponde alle attività e passività infragruppo ammissibili che possono essere dedotte dal totale corretto delle passività (2C6) per il calcolo del singolo contributo.</t>
  </si>
  <si>
    <t>. Šis laukelis užpildomas automatiškai, susumavus laukelio „Pakoreguota reikalavimus atitinkančių grupės vidaus įsipareigojimų, atsirandančių dėl išvestinių finansinių priemonių, vertė“ (3F8) ir laukelio „Pakoreguota viso reikalavimus atitinkančio grupės vidaus turto vertė“ (3F10) vertes ir gautą sumą padalijus iš 2.
. Šiame laukelyje pateikta informacija leidžia reikalavimus atitinkančius grupės vidaus įsipareigojimus tolygiai atskaityti iš visų grupei priklausančių sandorio šalių įsipareigojimų sumos. 
. Apskaičiuota suma prilygsta reikalavimus atitinkančio grupės vidaus turto ir įsipareigojimų sumai, kurią, apskaičiuojant individualų įnašą, galima atskaityti iš pakoreguotos visų įsipareigojimų sumos (2C6).</t>
  </si>
  <si>
    <t>. Šis lauks tiek automātiski ģenerēts, saskaitot 'Kvalificēto grupas iekšējo saistību, kas izriet no atvasinātajiem instrumentiem, koriģēto vērtību' (3F8) un 'Kvalificēto grupas iekšējo aktīvu kopsummas koriģēto vērtību' (3F10) un pēc tam šo summu izdalot ar 2.
. Tas ļauj kvalificēt grupas iekšējās saistības par vienlīdzīgi atskaitītām no kopējo grupas darījumu partneru saistību summas. 
. Ģenerētā summa atbilst kvalificētiem grupas iekšējiem aktīviem un saistībām, ko var atskaitīt no koriģētajām kopējām saistībām (2C6), lai aprēķinātu individuālo iemaksu.</t>
  </si>
  <si>
    <t>. To polje se izračuna samodejno tako, da se vnese vsota „prilagojene vrednosti kvalificiranih obveznosti znotraj skupine, ki izhajajo iz izvedenih finančnih instrumentov“ (3F8), in „prilagojene vrednosti skupnih kvalificiranih sredstev znotraj skupine“ (3F10), nato pa se ta vsota deli z 2.
. To omogoča, da se kvalificirane obveznosti znotraj skupine enakomerno odbijejo od zneska skupnih obveznosti nasprotnih strank skupine. 
. Izračunani znesek ustreza kvalificiranim sredstvom in obveznostim znotraj skupine, ki se lahko odbijejo od prilagojenih skupnih obveznosti (2C6), da se izračuna posamezni prispevek.</t>
  </si>
  <si>
    <t>. Toto pole je automaticky generované sčítaním „Upravenej hodnoty kvalifikovaných záväzkov v rámci skupiny vyplývajúcich z derivátov“ (3F8) a „Upravenej hodnoty celkových kvalifikovaných aktív v rámci skupiny“ (3F10), a potom vydelením tohto súčtu 2.
. Umožňuje sa tak, aby boli kvalifikované záväzky v rámci skupiny rovnomerne odpočítané zo sumy celkových záväzkov protistrán v skupine. 
. Generovaná suma zodpovedá kvalifikovaným aktívam a záväzkom v rámci skupiny, ktoré je možné odpočítať od upravených celkových záväzkov (2C6) na výpočet individuálneho príspevku.</t>
  </si>
  <si>
    <t>Guidance_1C8_Tab3</t>
  </si>
  <si>
    <t>F204</t>
  </si>
  <si>
    <t>Guidance_1C10_Tab3</t>
  </si>
  <si>
    <t>F205</t>
  </si>
  <si>
    <t>Guidance_4A1_Tab4</t>
  </si>
  <si>
    <t>F219</t>
  </si>
  <si>
    <t>Guidance_4A2_Tab4</t>
  </si>
  <si>
    <t>F220</t>
  </si>
  <si>
    <t>Dit veld is alleen van toepassing als de waarde van het veld ‘4A2’:
.'gesubconsolideerd’ is, in welk geval de instelling de volledige naam waaronder de EU-moederinstelling geregistreerd staat, invult.
.'geconsolideerd’ is, in welk geval de instellingen de naam waaronder de uiteindelijke EU-moederinstelling geregistreerd staat, invult.</t>
  </si>
  <si>
    <t>Guidance_4A3_Tab4</t>
  </si>
  <si>
    <t>F221</t>
  </si>
  <si>
    <t>Dieses Feld ist nur auszufüllen, wenn der Wert im Feld 4A2 wie folgt lautet:
„teilkonsolidiert“; in diesem Fall hat das Institut den vollständigen Registrierungsnamen des EU-Mutterinstituts anzugeben.
„konsolidiert“; in diesem Fall hat das Institut den vollständigen Registrierungsnamen des obersten EU-Mutterinstituts anzugeben.</t>
  </si>
  <si>
    <t>Seda välja kohaldatakse vaid juhul, kui välja 4A2 väärtus on:
.„allkonsolideeritud“, sellisel juhul peab krediidiasutus või investeerimisühing sisestama ELis emaettevõtjana tegutseva krediidiasutuse või investeerimisühingu täieliku registreerimisnime;
.„konsolideeritud“, sellisel juhul peab krediidiasutus või investeerimisühing sisestama ELis lõpliku emaettevõtjana tegutseva krediidiasutuse või investeerimisühingu täieliku registreerimisnime.</t>
  </si>
  <si>
    <t>Το παρόν πεδίο ισχύει μόνον όταν η τιμή του πεδίου 4Α2 είναι:
.«σε υποενοποιημένο επίπεδο»· σε αυτή την περίπτωση το ίδρυμα θα πρέπει να συμπληρώσει την πλήρη επωνυμία καταχώρισης του μητρικού ιδρύματος που είναι εγκατεστημένο στην ΕΕ.
.«σε ενοποιημένο επίπεδο»· σε αυτή την περίπτωση τα ιδρύματα θα πρέπει να συμπληρώσουν την πλήρη επωνυμία καταχώρισης του τελικού μητρικού ιδρύματος που είναι εγκατεστημένο στην ΕΕ.</t>
  </si>
  <si>
    <t>This field only applies, if the value to the field 4A2 is:
.'sub-consolidated', then the institution should fill in the full registration name of the EU parent institution.
.'consolidated' then the institutions should fill in the full registration name of the EU ultimate parent institution.</t>
  </si>
  <si>
    <t>Este campo se aplica únicamente si el valor del campo «4A2» es:
«subconsolidado», entonces la entidad debe rellenar el nombre de registro completo de la entidad matriz de la UE.
«consolidado», entonces las entidades deben rellenar el nombre de registro completo de la entidad matriz principal de la UE.</t>
  </si>
  <si>
    <t>Tämä kenttä koskee vain tapauksia, joissa kentän 4A2 arvo on seuraava:
.’alakonsolidoitu’, jolloin laitos täyttää EU:ssa emoyrityksenä toimivan laitoksen rekisteröidyn nimen täydellisenä.
.’konsolidoitu’, jolloin laitos täyttää EU:ssa perimmäisenä emoyrityksenä toimivan laitoksen rekisteröidyn nimen täydellisenä.</t>
  </si>
  <si>
    <t>Ce champ ne s’applique que si la valeur du champ 4A2 est:
.«sous-consolidé», auquel cas l’établissement devrait renseigner le nom complet d’enregistrement de l’établissement mère dans l’UE.
.«consolidé», auquel cas les établissements devraient renseigner le nom complet d’enregistrement de l’établissement mère ultime dans l’UE.</t>
  </si>
  <si>
    <t>Questo campo si applica esclusivamente se il valore del campo “4A2” è:.“subconsolidato”, allora l’ente è tenuto a compilare il campo con il nome di registrazione dell’ente madre UE per intero..“consolidato”, allora l’ente è tenuto a compilare il campo con il nome di registrazione dell’ente madre ultimo UE per intero.</t>
  </si>
  <si>
    <t>Šis laukelis taikomas tik tada, jeigu 4A2 laukelyje įrašyta
. „iš dalies konsoliduotas“; tuomet įstaiga turi nurodyti tikslų ES patronuojančiosios įstaigos registracijos pavadinimą.
. „Konsoliduotas“; tuomet įstaigos turi nurodyti tikslų ES pagrindinės patronuojančiosios įstaigos registracijos pavadinimą.</t>
  </si>
  <si>
    <t>Šis lauks ir attiecināms tikai tad, ja vērtība laukā 4A2 ir:
.'subkonsolidēts', tad iestādei ir jānorāda pilns ES mātesuzņēmuma reģistrācijas nosaukums.
.'konsolidēts', tad iestādēm ir jānorāda pilns ES galvenā mātesuzņēmuma reģistrācijas nosaukums.</t>
  </si>
  <si>
    <t>Dit veld is alleen van toepassing als de waarde van het veld ‘4A2’:
.'gesubconsolideerd’ is, in welk geval de instelling de RIAD MFI-code (zie 1A6) van de EU-moederinstelling invult.
.'geconsolideerd’ is, in welk geval de instellingen de RIAD MFI-code (zie 1A6) van de uiteindelijke EU-moederinstelling invult.</t>
  </si>
  <si>
    <t>To polje se uporablja le, če je vrednost v polju 4A2:
.„subkonsolidirana“, institucija pa mora vnesti polno registrirano ime nadrejene institucije EU.
.„konsolidirana“, institucije pa morajo vnesti polno registrirano ime končne nadrejene institucije EU.</t>
  </si>
  <si>
    <t>Toto pole sa uplatňuje len v prípade, ak hodnota v poli 4A2 je:
.„subkonsolidovaná“, vtedy by inštitúcia mala vyplniť úplný registrovaný názov materskej inštitúcie v EÚ.
.„konsolidovaná“, vtedy by inštitúcie mali vyplniť úplný registrovaný názov konečnej materskej inštitúcie v EÚ.</t>
  </si>
  <si>
    <t>Guidance_4A4_Tab4</t>
  </si>
  <si>
    <t>F222</t>
  </si>
  <si>
    <t>Dieses Feld ist nur auszufüllen, wenn der Wert im Feld 4A2 wie folgt lautet:
„teilkonsolidiert“; in diesem Fall hat das Institut den LEI Code (siehe 1A6) des EU-Mutterinstituts anzugeben.
„konsolidiert“; in diesem Fall hat das Institut den LEI Code (siehe 1A6) des obersten EU-Mutterinstituts anzugeben.</t>
  </si>
  <si>
    <t>Seda välja kohaldatakse vaid juhul, kui välja 4A2 väärtus on:
.„allkonsolideeritud“, sellisel juhul peab krediidiasutus või investeerimisühing sisestama ELis emaettevõtjana tegutseva krediidiasutuse või investeerimisühingu LEI koodi (vt 1A6);
.„konsolideeritud“, sellisel juhul peab krediidiasutus või investeerimisühing sisestama ELis lõpliku emaettevõtjana tegutseva krediidiasutuse või investeerimisühingu LEI koodi (vt 1A6).</t>
  </si>
  <si>
    <t>Το παρόν πεδίο ισχύει μόνον όταν η τιμή του πεδίου 4Α2 είναι:
.«σε υποενοποιημένο επίπεδο»· σε αυτή την περίπτωση το ίδρυμα θα πρέπει να συμπληρώσει τον κωδικό LEI (βλέπε 1A6) του μητρικού ιδρύματος που είναι εγκατεστημένο στην ΕΕ.
.«σε ενοποιημένο επίπεδο»· σε αυτή την περίπτωση τα ιδρύματα θα πρέπει να συμπληρώσουν τον κωδικό LEI (βλέπε 1A6) του τελικού μητρικού ιδρύματος που είναι εγκατεστημένο στην ΕΕ.</t>
  </si>
  <si>
    <t xml:space="preserve">This field only applies, if the value to the field 4A2 is:
.'sub-consolidated', then the institution should fill in the LEI code (see 1A6)  of the EU parent institution.
.'consolidated' then the institutions should fill in the LEI code (see 1A6) of the EU ultimate parent institution.
</t>
  </si>
  <si>
    <t>Tämä kenttä koskee vain tapauksia, joissa kentän 4A2 arvo on seuraava:
.’alakonsolidoitu’, jolloin laitos täyttää EU:ssa emoyrityksenä toimivan laitoksen LEI koodin (ks. kenttä 1A6).
.’konsolidoitu’, jolloin laitos täyttää EU:ssa perimmäisenä emoyrityksenä toimivan laitoksen LEI koodin (ks. kenttä 1A6).</t>
  </si>
  <si>
    <t>Ce champ ne s’applique que si la valeur du champ 4A2 est:
.«sous-consolidé», auquel cas l’établissement devrait renseigner le code LEI (voir 1A6) de l’établissement mère dans l’UE.
.«consolidé», auquel cas les établissements devraient renseigner le code LEI (voir 1A6) de l’établissement mère ultime dans l’UE.</t>
  </si>
  <si>
    <t>Questo campo si applica esclusivamente se il valore del campo “4A2” è:.“subconsolidato”, allora l’ente è tenuto a compilare il campo con il codice LEI (cfr. 1A6) dell’ente madre UE..“consolidato”, allora l’ente è tenuto a compilare il campo con il codice LEI (cfr. 1A6) dell’ente madre ultimo UE.</t>
  </si>
  <si>
    <t>Šis lauks ir attiecināms tikai tad, ja vērtība laukā 4A2 ir:
.'subkonsolidēts', tad iestādei ir jānorāda ES mātesuzņēmuma LEI kods (skatīt 1A6).
.'konsolidēts', tad iestādēm ir jānorāda ES galvenā mātesuzņēmuma LEI kods (skatīt 1A6).</t>
  </si>
  <si>
    <t>. Dit veld is alleen van toepassing als de waarde van het veld ‘4A2’ niet ‘Individueel’ is. 
. De risico-indicator die in 4A7 wordt gerapporteerd op (sub)consolidatieniveau, moet worden toegekend aan elke instelling die deel uitmaakt van dezelfde (sub)groep (d.w.z. gesubconsolideerde groep of geconsolideerde groep). De instelling moet de identificatiecode (zie ‘1A8’) rapporteren van alle instellingen die deel uitmaken van dezelfde (sub)consolidatie, en die in de bijdrageperiode 2018 binnen het toepassingsgebied vallen. De identificatiecodes moeten met een schuine streep (/) zonder spaties van elkaar worden gescheiden. Bijvoorbeeld: XXX1/YYY2/ZZZ3</t>
  </si>
  <si>
    <t>Guidance_4A6_Tab4</t>
  </si>
  <si>
    <t>F223</t>
  </si>
  <si>
    <t>Op de rapportagedatum en het rapportageniveau die zijn geselecteerd in 4A2</t>
  </si>
  <si>
    <t>Guidance_4A7_Tab4</t>
  </si>
  <si>
    <t>F224</t>
  </si>
  <si>
    <t>Zum Datum der Berichterstattung und auf der in Feld 4A2 gewählten Meldeebene.</t>
  </si>
  <si>
    <t>Aruande kuupäeval ja aruande tasemel, mis on valitud väljal  4A2</t>
  </si>
  <si>
    <t>Κατά την ημερομηνία αναφοράς και στο επίπεδο αναφοράς που επιλέγεται στο 4Α2</t>
  </si>
  <si>
    <t>At the reporting date and at the reporting level selected in 4A2</t>
  </si>
  <si>
    <t>En la fecha de notificación y nivel de notificación seleccionados en 4A2</t>
  </si>
  <si>
    <t>Raportointipäivänä ja kentässä 4A2 valitulla raportointitasolla</t>
  </si>
  <si>
    <t>À la date de déclaration et au niveau de déclaration sélectionnés au champ 4A2</t>
  </si>
  <si>
    <t>Alla data di riferimento e al livello di segnalazione selezionati nel campo 4A2</t>
  </si>
  <si>
    <t>4A2 laukelyje pasirinktą ataskaitinę dieną ir pasirinktu ataskaitiniu lygmeniu.</t>
  </si>
  <si>
    <t>4A2 atlasītajā pārskata datumā un pārskata līmenī</t>
  </si>
  <si>
    <t>Na datum poročanja in na ravni poročanja, izbrani v polju 4A2.</t>
  </si>
  <si>
    <t>Toto pole by malo byť vyplnené k dátumu hlásenia a na úrovni hlásenia zvolenej v 4A2</t>
  </si>
  <si>
    <t>Guidance_4A8_Tab4</t>
  </si>
  <si>
    <t>F225</t>
  </si>
  <si>
    <t>Guidance_4A9_Tab4</t>
  </si>
  <si>
    <t>F226</t>
  </si>
  <si>
    <t>Sovelletaan samoja sääntöjä kuin kentälle 4A2</t>
  </si>
  <si>
    <t>Dezelfde regels als voor 4A3 zijn van toepassing</t>
  </si>
  <si>
    <t>Guidance_4A10_Tab4</t>
  </si>
  <si>
    <t>F227</t>
  </si>
  <si>
    <t>Es gelten die gleichen Regeln wie für 4A3.</t>
  </si>
  <si>
    <t>Kehtivad samad reeglid kui 4A3 puhul</t>
  </si>
  <si>
    <t>Ισχύουν οι ίδιοι κανόνες όπως στο 4A3</t>
  </si>
  <si>
    <t>Same rules apply as for 4A3</t>
  </si>
  <si>
    <t>Se aplican las mismas reglas que para 4A3</t>
  </si>
  <si>
    <t>Sovelletaan samoja sääntöjä kuin kentälle 4A3</t>
  </si>
  <si>
    <t>Les mêmes règles s’appliquent que pour 4A3</t>
  </si>
  <si>
    <t>Le stesse regole valgono per la 4A3</t>
  </si>
  <si>
    <t>Taikomos tokios pat taisyklės kaip 4A3</t>
  </si>
  <si>
    <t>Piemēro tādus pašus noteikumus kā 4A3</t>
  </si>
  <si>
    <t>Dezelfde regels als voor 4A4 zijn van toepassing</t>
  </si>
  <si>
    <t>Uporabljajo se enaka pravila kot za 4A3</t>
  </si>
  <si>
    <t>Uplatňujú sa rovnaké pravidlá ako pre 4A3</t>
  </si>
  <si>
    <t>Guidance_4A11_Tab4</t>
  </si>
  <si>
    <t>F228</t>
  </si>
  <si>
    <t>Es gelten die gleichen Regeln wie für 4A4.</t>
  </si>
  <si>
    <t>Kehtivad samad reeglid kui 4A4 puhul</t>
  </si>
  <si>
    <t>Ισχύουν οι ίδιοι κανόνες όπως στο 4A4</t>
  </si>
  <si>
    <t>Same rules apply as for 4A4</t>
  </si>
  <si>
    <t>Se aplican las mismas reglas que para 4A4</t>
  </si>
  <si>
    <t>Sovelletaan samoja sääntöjä kuin kentälle 4A4</t>
  </si>
  <si>
    <t>Les mêmes règles s’appliquent que pour 4A4</t>
  </si>
  <si>
    <t>Le stesse regole valgono per la 4A4</t>
  </si>
  <si>
    <t>Taikomos tokios pat taisyklės kaip 4A4</t>
  </si>
  <si>
    <t>Piemēro tādus pašus noteikumus kā 4A4</t>
  </si>
  <si>
    <t>Dezelfde regels als voor 4A6 zijn van toepassing</t>
  </si>
  <si>
    <t>Uporabljajo se enaka pravila kot za 4A4</t>
  </si>
  <si>
    <t>Uplatňujú sa rovnaké pravidlá ako pre 4A4</t>
  </si>
  <si>
    <t>Guidance_4A13_Tab4</t>
  </si>
  <si>
    <t>F229</t>
  </si>
  <si>
    <t>Es gelten die gleichen Regeln wie für 4A6.</t>
  </si>
  <si>
    <t>Kehtivad samad reeglid kui 4A6 puhul</t>
  </si>
  <si>
    <t>Ισχύουν οι ίδιοι κανόνες όπως στο 4A6</t>
  </si>
  <si>
    <t>Same rules apply as for 4A6</t>
  </si>
  <si>
    <t>Se aplican las mismas reglas que para 4A6</t>
  </si>
  <si>
    <t>Sovelletaan samoja sääntöjä kuin kentälle 4A6</t>
  </si>
  <si>
    <t>Les mêmes règles s’appliquent que pour 4A6</t>
  </si>
  <si>
    <t>Le stesse regole valgono per la 4A6</t>
  </si>
  <si>
    <t>Taikomos tokios pat taisyklės kaip 4A6</t>
  </si>
  <si>
    <t>Piemēro tādus pašus noteikumus kā 4A6</t>
  </si>
  <si>
    <t>Dit veld wordt ingevuld op de rapportagedatum en het rapportageniveau die zijn geselecteerd in 4A9</t>
  </si>
  <si>
    <t>Uporabljajo se enaka pravila kot za 4A6</t>
  </si>
  <si>
    <t>Uplatňujú sa rovnaké pravidlá ako pre 4A6</t>
  </si>
  <si>
    <t>Guidance_4A14_Tab4</t>
  </si>
  <si>
    <t>F230</t>
  </si>
  <si>
    <t>Dieses Feld ist zum Meldedatum und auf der in 4A9 gewählten Meldestufe auszufüllen.</t>
  </si>
  <si>
    <t>See väli tuleb täita aruandluskuupäeval, väljal 4A9 valitud aruandlustasandil.</t>
  </si>
  <si>
    <t>Το παρόν πεδίο θα πρέπει να συμπληρώνεται κατά την ημερομηνία αναφοράς και στο επίπεδο αναφοράς που επιλέχθηκε στο 4Α9</t>
  </si>
  <si>
    <t>This field should be filled in at the reporting date and at the reporting level selected in 4A9</t>
  </si>
  <si>
    <t>Se debe cumplimentar en la fecha de notificación y en el nivel de notificación seleccionado en 4A9</t>
  </si>
  <si>
    <t>Tämä kenttä täytetään raportointipäivänä ja kentässä 4A9 valitulla raportointitasolla</t>
  </si>
  <si>
    <t>Ce champ doit être rempli à la date de déclaration et au niveau de déclaration sélectionnés dans 4A9</t>
  </si>
  <si>
    <t>Questo campo deve essere compilato alla data di riferimento e al livello di riferimento selezionati nel campo 4A9</t>
  </si>
  <si>
    <t>Šis laukelis turi būti pildomas 4A9 laukelyje pasirinktą ataskaitinę datą ir pasirinktu ataskaitiniu lygmeniu.</t>
  </si>
  <si>
    <t>Šis lauks ir jāaizpilda ziņojuma datumā un ziņojuma līmenī, kas atlasīts 4A9</t>
  </si>
  <si>
    <t>To polje je treba izpolniti na datum poročanja in na ravni poročanja, izbrani v polju 4A9</t>
  </si>
  <si>
    <t>Toto pole by malo byť vyplnené k dátumu hlásenia a na úrovni hlásenia zvolenej v 4A9</t>
  </si>
  <si>
    <t>Guidance_4A15_Tab4</t>
  </si>
  <si>
    <t>F231</t>
  </si>
  <si>
    <t>Dit veld wordt automatisch gegenereerd</t>
  </si>
  <si>
    <t>Guidance_4A16_Tab4</t>
  </si>
  <si>
    <t>F232</t>
  </si>
  <si>
    <t>Dieses Feld wird automatisch generiert.</t>
  </si>
  <si>
    <t>See väli täidetakse automaatselt.</t>
  </si>
  <si>
    <t>Αυτό το πεδίο συμπληρώνεται αυτόματα</t>
  </si>
  <si>
    <t>This field is automatically generated</t>
  </si>
  <si>
    <t>Este campo se genera automáticamente</t>
  </si>
  <si>
    <t>Tämä kenttä luodaan automaattisesti</t>
  </si>
  <si>
    <t>Ce champ est rempli automatiquement</t>
  </si>
  <si>
    <t>Questo campo è generato automaticamente</t>
  </si>
  <si>
    <t>Šis laukelis užpildomas automatiškai.</t>
  </si>
  <si>
    <t>Šis lauks tiek ģenerēts automātiski.</t>
  </si>
  <si>
    <t>. Op de rapportagedatum en het rapportageniveau die zijn geselecteerd in 4A9 Als het rapportageniveau in 4A9 ‘Individueel’ is, moet de waarde in 4A17 gelijk zijn aan de waarde in 2A1 (totale passiva is gelijk aan totale activa is gelijk aan totale balans)</t>
  </si>
  <si>
    <t>To polje se izračuna samodejno.</t>
  </si>
  <si>
    <t>Toto pole je automaticky generované</t>
  </si>
  <si>
    <t>Guidance_4A17_Tab4</t>
  </si>
  <si>
    <t>F233</t>
  </si>
  <si>
    <t>. 4A9 laukelyje pasirinktą ataskaitinę datą ir pasirinktu ataskaitiniu lygmeniu.
. Jeigu 4A9 laukelyje įrašytas ataskaitinis lygmuo yra „Individualus“, 4A17 laukelio vertė turi būti lygi 2A1 laukelio vertei (visi įsipareigojimai yra lygūs visam turtui ir visai balanso vertei).</t>
  </si>
  <si>
    <t>. 4A9 atlasītajā pārskata datumā un pārskata līmenī Ja ziņošanas līmenis laukā 4A9 ir 'Individuāli', lauka 4A17 vērtībai jābūt vienādai ar lauku 2A1 (saistību kopsumma = aktīvu kopsumma = kopējā bilance)</t>
  </si>
  <si>
    <t>. Na datum poročanja in na ravni poročanja, izbrani v polju 4A9
. Če je raven poročanja v polju 4A9 „Posamična podlaga“, mora biti vrednost v polju 4A17 enaka vrednosti v polju 2A1 (skupne obveznosti so enake skupnim sredstvom, ki so enaka bilančni vsoti)</t>
  </si>
  <si>
    <t>Guidance_4A18_Tab4</t>
  </si>
  <si>
    <t>F234</t>
  </si>
  <si>
    <t>Guidance_4B1_Tab4</t>
  </si>
  <si>
    <t>F240</t>
  </si>
  <si>
    <t>Guidance_4B2_Tab4</t>
  </si>
  <si>
    <t>F241</t>
  </si>
  <si>
    <t>Guidance_4B3_Tab4</t>
  </si>
  <si>
    <t>F242</t>
  </si>
  <si>
    <t>Guidance_4B4_Tab4</t>
  </si>
  <si>
    <t>F243</t>
  </si>
  <si>
    <t>Guidance_4B5_Tab4</t>
  </si>
  <si>
    <t>F244</t>
  </si>
  <si>
    <t>Op de rapportagedatum en het rapportageniveau die zijn geselecteerd in 4B2</t>
  </si>
  <si>
    <t>Guidance_4B6_Tab4</t>
  </si>
  <si>
    <t>F245</t>
  </si>
  <si>
    <t>Zum Datum der Berichterstattung und auf der in Feld 4B2 gewählten Meldeebene.</t>
  </si>
  <si>
    <t>Aruande kuupäeval ja aruande tasemel, mis on valitud väljal  4B2</t>
  </si>
  <si>
    <t>Κατά την ημερομηνία αναφοράς και στο επίπεδο αναφοράς που επιλέγεται στο 4B2</t>
  </si>
  <si>
    <t>At the reporting date and at the reporting level selected in 4B2</t>
  </si>
  <si>
    <t>En la fecha de notificación y nivel de notificación seleccionados en 4B2</t>
  </si>
  <si>
    <t>Raportointipäivänä ja kentässä 4B2 valitulla raportointitasolla</t>
  </si>
  <si>
    <t>À la date de déclaration et au niveau de déclaration sélectionnés au champ 4B2</t>
  </si>
  <si>
    <t>Alla data di riferimento e al livello di segnalazione selezionati nel campo 4B2</t>
  </si>
  <si>
    <t>4B2 laukelyje pasirinktą ataskaitinę dieną ir pasirinktu ataskaitiniu lygmeniu.</t>
  </si>
  <si>
    <t>4B2 atlasītajā pārskata datumā un pārskata līmenī</t>
  </si>
  <si>
    <t>Na datum poročanja in na ravni poročanja, izbrani v polju 4B2.</t>
  </si>
  <si>
    <t>Toto pole by malo byť vyplnené k dátumu hlásenia a na úrovni hlásenia zvolenej v 4B2</t>
  </si>
  <si>
    <t>Guidance_4C1_Tab4</t>
  </si>
  <si>
    <t>F251</t>
  </si>
  <si>
    <t>Guidance_4C2_Tab4</t>
  </si>
  <si>
    <t>F252</t>
  </si>
  <si>
    <t>Guidance_4C3_Tab4</t>
  </si>
  <si>
    <t>F253</t>
  </si>
  <si>
    <t>Guidance_4C4_Tab4</t>
  </si>
  <si>
    <t>F254</t>
  </si>
  <si>
    <t>Guidance_4C5_Tab4</t>
  </si>
  <si>
    <t>F255</t>
  </si>
  <si>
    <t>Guidance_4C6_Tab4</t>
  </si>
  <si>
    <t>F256</t>
  </si>
  <si>
    <t>Guidance_4C7_Tab4</t>
  </si>
  <si>
    <t>F257</t>
  </si>
  <si>
    <t>Guidance_4C8_Tab4</t>
  </si>
  <si>
    <t>F258</t>
  </si>
  <si>
    <t>Guidance_4D1_Tab4</t>
  </si>
  <si>
    <t>F264</t>
  </si>
  <si>
    <t>This field should be filled in at the reporting date and at the reporting level selected in 4A9 for the CET1 Ratio with the sum of both elements indicated in the column K.</t>
  </si>
  <si>
    <t>Αυτό το πεδίο συμπληρώνεται αυτόματα
Παρονομαστής 4A15</t>
  </si>
  <si>
    <t>Tämä kenttä luodaan automaattisesti
Jakaja 4A15</t>
  </si>
  <si>
    <t>Šis lauks ir jāaizpilda ziņojuma datumā un ziņojuma līmenī, kas atlasīts 4A9 CET1 rādītājam</t>
  </si>
  <si>
    <t>Dit veld wordt automatisch gegenereerd
Noemer 4A15</t>
  </si>
  <si>
    <t>Guidance_4D2_Tab4</t>
  </si>
  <si>
    <t>F265</t>
  </si>
  <si>
    <t>Dieses Feld wird automatisch generiert
Nenner 4A15</t>
  </si>
  <si>
    <t>See väli täidetakse automaatselt
Nimetaja 4A15</t>
  </si>
  <si>
    <t>Αυτό το πεδίο συμπληρώνεται αυτόματα
Παρονομαστής 4A14</t>
  </si>
  <si>
    <t>This field is automatically generated
Denominator 4A15</t>
  </si>
  <si>
    <t>Este campo se genera automáticamente
Denominador 4A15</t>
  </si>
  <si>
    <t>Tämä kenttä luodaan automaattisesti
Jakaja 4A14</t>
  </si>
  <si>
    <t>Ce champ est rempli automatiquement
Dénominateur 4A15</t>
  </si>
  <si>
    <t>Questo campo è generato automaticamente
Denominatore 4A15</t>
  </si>
  <si>
    <t>Šis laukelis užpildomas automatiškai
Vardiklis – 4A15</t>
  </si>
  <si>
    <t>Šis lauks tiek ģenerēts automātiski
Saucējs 4A15</t>
  </si>
  <si>
    <t>Dit veld wordt automatisch gegenereerd
Noemer 4A14</t>
  </si>
  <si>
    <t>To polje se izračuna samodejno.
Imenovalec 4A15</t>
  </si>
  <si>
    <t>Toto pole je automaticky generované
Menovateľ 4A15</t>
  </si>
  <si>
    <t>Guidance_4D3_Tab4</t>
  </si>
  <si>
    <t>F266</t>
  </si>
  <si>
    <t>Dieses Feld wird automatisch generiert
Nenner 4A14</t>
  </si>
  <si>
    <t>See väli täidetakse automaatselt
Nimetaja 4A14</t>
  </si>
  <si>
    <t>Αυτό το πεδίο συμπληρώνεται αυτόματα
Παρονομαστής 4A17</t>
  </si>
  <si>
    <t>This field is automatically generated
Denominator 4A14</t>
  </si>
  <si>
    <t>Este campo se genera automáticamente
Denominador 4A14</t>
  </si>
  <si>
    <t>Tämä kenttä luodaan automaattisesti
Jakaja 4A17</t>
  </si>
  <si>
    <t>Ce champ est rempli automatiquement
Dénominateur 4A14</t>
  </si>
  <si>
    <t>Questo campo è generato automaticamente
Denominatore 4A14</t>
  </si>
  <si>
    <t>Šis laukelis užpildomas automatiškai
Vardiklis – 4A14</t>
  </si>
  <si>
    <t>Šis lauks tiek ģenerēts automātiski
Saucējs 4A14</t>
  </si>
  <si>
    <t>Dit veld wordt automatisch gegenereerd
Noemer 4A17</t>
  </si>
  <si>
    <t>To polje se izračuna samodejno.
Imenovalec 4A14</t>
  </si>
  <si>
    <t>Toto pole je automaticky generované
Menovateľ 4A14</t>
  </si>
  <si>
    <t>Guidance_4D4_Tab4</t>
  </si>
  <si>
    <t>F267</t>
  </si>
  <si>
    <t>Dieses Feld wird automatisch generiert
Nenner 4A17</t>
  </si>
  <si>
    <t>See väli täidetakse automaatselt
Nimetaja 4A17</t>
  </si>
  <si>
    <t>Το παρόν πεδίο θα πρέπει να συμπληρώνεται κατά την ημερομηνία αναφοράς και στο επίπεδο αναφοράς που επιλέχθηκε στο 4A9 για τον δείκτη CET1</t>
  </si>
  <si>
    <t>This field is automatically generated
Denominator 4A17</t>
  </si>
  <si>
    <t>Este campo se genera automáticamente
Denominador 4A17</t>
  </si>
  <si>
    <t>Tämä kenttä täytetään raportointipäivänä ja kentässä 4A9 valitulla CET1-osuutta koskevalla raportointitasolla</t>
  </si>
  <si>
    <t>Ce champ est rempli automatiquement
Dénominateur 4A17</t>
  </si>
  <si>
    <t>Questo campo è generato automaticamente 
Denominatore 4A17</t>
  </si>
  <si>
    <t>Šis laukelis užpildomas automatiškai
Vardiklis – 4A17</t>
  </si>
  <si>
    <t>Šis lauks tiek ģenerēts automātiski
Saucējs 4A17</t>
  </si>
  <si>
    <t>Dit veld wordt ingevuld op de rapportagedatum en het rapportageniveau die zijn geselecteerd in 4A9 voor de CET1-ratio</t>
  </si>
  <si>
    <t>To polje se izračuna samodejno.
Imenovalec 4A17</t>
  </si>
  <si>
    <t>Toto pole je automaticky generované
Menovateľ 4A17</t>
  </si>
  <si>
    <t>Guidance_4D5_Tab4</t>
  </si>
  <si>
    <t>F268</t>
  </si>
  <si>
    <t>Dieses Feld ist zum Meldedatum und auf der in 4A9 für die harte Kernkapitalquote gewählten Meldestufe auszufüllen.</t>
  </si>
  <si>
    <t>See väli tuleb CET1 suhte kohta täita aruandluskuupäeval, väljal 4A9 valitud aruandlustasandil</t>
  </si>
  <si>
    <t>This field should be filled in at the reporting date and at the reporting level selected in 4A9  for the CET1 Ratio</t>
  </si>
  <si>
    <t>Este campo se debe cumplimentar en la fecha de notificación y en el nivel de notificación seleccionado en 4A9 para la ratio CET1.</t>
  </si>
  <si>
    <t>Ce champ doit être rempli à la date de déclaration et au niveau de déclaration sélectionnés dans 4A9 pour le ratio CET1</t>
  </si>
  <si>
    <t>Questo campo deve essere compilato alla data di riferimento e al livello di riferimento selezionati nel campo 4A9 per l’indice di classe 1</t>
  </si>
  <si>
    <t>Šis laukelis bendro 1 lygio nuosavo kapitalo atžvilgiu turėtų būti užpildomas 4A9 laukelyje pasirinktą ataskaitinę datą ir pasirinktu ataskaitiniu lygmeniu</t>
  </si>
  <si>
    <t>To polje je treba izpolniti na datum poročanja in na ravni poročanja, izbrani v 4A9 za količnik navadnega lastniškega temeljnega kapitala</t>
  </si>
  <si>
    <t>Pre pomer CET1 by toto pole malo byť vyplnené k dátumu hlásenia a na úrovni hlásenia zvolenej v 4A9</t>
  </si>
  <si>
    <t>Guidance_4D6_Tab4</t>
  </si>
  <si>
    <t>F269</t>
  </si>
  <si>
    <t>Guidance_4D7_Tab4</t>
  </si>
  <si>
    <t>F270</t>
  </si>
  <si>
    <t>Guidance_4D8_Tab4</t>
  </si>
  <si>
    <t>F271</t>
  </si>
  <si>
    <t>Το παρόν πεδίο θα πρέπει να συμπληρώνεται μόνο κατά την ημερομηνία αναφοράς και στο επίπεδο αναφοράς που επιλέχθηκε στο 4A9 για τον δείκτη CET1</t>
  </si>
  <si>
    <t>Tämä kenttä täytetään vain raportointipäivänä ja kentässä 4A9 valitulla CET1-osuutta koskevalla raportointitasolla</t>
  </si>
  <si>
    <t>Guidance_4D9_Tab4</t>
  </si>
  <si>
    <t>F272</t>
  </si>
  <si>
    <t>Dieses Feld ist nur zum Meldedatum und auf der in 4A9 für die harte Kernkapitalquote gewählten Meldestufe auszufüllen.</t>
  </si>
  <si>
    <t>See väli tuleb CET1 suhte kohta täita ainult aruandluskuupäeval, väljal 4A9 valitud aruandlustasandil</t>
  </si>
  <si>
    <t>This field should be filled in only at the reporting date and at the reporting level selected in 4A9  for the CET1 Ratio</t>
  </si>
  <si>
    <t>Este campo se debe cumplimentar solo en la fecha de notificación y en el nivel de notificación seleccionado en 4A9 para la ratio CET1.</t>
  </si>
  <si>
    <t>Ce champ ne doit être rempli qu’à la date de déclaration et au niveau de déclaration sélectionnés dans 4A9 pour le ratio CET1</t>
  </si>
  <si>
    <t>Questo campo deve essere compilato unicamente alla data di riferimento e al livello di riferimento selezionati nel campo 4A9 per l’indice di classe 1</t>
  </si>
  <si>
    <t>Šis laukelis bendro 1 lygio nuosavo kapitalo atžvilgiu turėtų būti užpildomas tik 4A9 laukelyje pasirinktą ataskaitinę datą ir pasirinktu ataskaitiniu lygmeniu</t>
  </si>
  <si>
    <t>Šis lauks ir jāaizpilda tikai ziņojuma datumā un ziņojuma līmenī, kas atlasīts 4A9 CET1 rādītājam</t>
  </si>
  <si>
    <t>To polje je treba izpolniti samo na datum poročanja in na ravni poročanja, izbrani v 4A9 za količnik navadnega lastniškega temeljnega kapitala</t>
  </si>
  <si>
    <t>Pre pomer CET1 by toto pole malo byť vyplnené len k dátumu hlásenia a na úrovni hlásenia zvolenej v 4A9</t>
  </si>
  <si>
    <t>Guidance_4D10_Tab4</t>
  </si>
  <si>
    <t>F273</t>
  </si>
  <si>
    <t>Guidance_4D11_Tab4</t>
  </si>
  <si>
    <t>F274</t>
  </si>
  <si>
    <t>Guidance_4D12_Tab4</t>
  </si>
  <si>
    <t>F275</t>
  </si>
  <si>
    <t>Guidance_4D13_Tab4</t>
  </si>
  <si>
    <t>F276</t>
  </si>
  <si>
    <t>Guidance_1C3_Tab4</t>
  </si>
  <si>
    <t>F277</t>
  </si>
  <si>
    <t>Guidance_1C4_Tab4</t>
  </si>
  <si>
    <t>F278</t>
  </si>
  <si>
    <t>Το παρόν πεδίο ισχύει μόνον όταν η τιμή του πεδίου 1C4 είναι «Ναι». 
. Στο παρόν πεδίο θα πρέπει να συμπληρώνεται η πλήρης επωνυμία καταχώρισης του ΘΣΠ.</t>
  </si>
  <si>
    <t>.Tämä kenttä koskee vain tapauksia, joissa edellä olevan kentän 1C4 arvo on ”Kyllä”. 
. Se täytetään laitosten suojajärjestelmän täydellisellä rekisteröidyllä nimellä.</t>
  </si>
  <si>
    <t>Dit veld is alleen van toepassing als de waarde van het veld 1C4 ‘Ja’ is . 
. In dit veld wordt de volledige naam waaronder het IPS geregistreerd staat, ingevuld.</t>
  </si>
  <si>
    <t>Guidance_4D14_Tab4</t>
  </si>
  <si>
    <t>Dieses Feld ist nur auszufüllen, wenn der Wert im Feld 1C4 „Ja“ lautet: 
. Es ist der vollständige Registrierungsnamen des institutsbezogenen Sicherungssystems anzugeben.</t>
  </si>
  <si>
    <t>. Seda välja kohaldatakse vaid juhul, kui välja 1C4 väärtus on „jah“. 
. Siia tuleb sisestada täielik krediidiasutuste ja investeerimisühingute kaitseskeemi registreerimisnimi.</t>
  </si>
  <si>
    <t>.This field only applies, if the value to the field 1C4 is 'Yes'. 
. It should be filled in with the full registration name of the IPS.</t>
  </si>
  <si>
    <t>Este campo se aplica únicamente si el valor del campo «1C4» es «Sí». 
. Debe cumplimentarse con el nombre de registro completo del SIP.</t>
  </si>
  <si>
    <t>.Ce champ ne s’applique que si la valeur du champ 1C4 est «Oui». 
. Il doit être rempli avec le nom complet d’enregistrement du SPI.</t>
  </si>
  <si>
    <t>.Questo campo si applica esclusivamente se il valore del campo “1C4” è “Individuale”. . Deve essere compilato con il nome di registrazione dell’IPS per intero</t>
  </si>
  <si>
    <t>. Šis laukelis taikomas tik tada, jeigu 1C4 laukelyje įrašyta „Taip“. 
. Jame turėtų būti nurodomas tikslus IUS registracijos pavadinimas.</t>
  </si>
  <si>
    <t>Šis lauks ir attiecināms tikai tad, ja vērtība laukā 1C4 ir ‘Jā’. 
. Jānorāda pilns IAS reģistrācijas nosaukums.</t>
  </si>
  <si>
    <t>.To polje se uporablja le, če je vrednost v polju 1C4 „Da“. 
. Izpolniti gaje treba s polnim registriranim imenom institucionalne sheme za zaščito vlog.</t>
  </si>
  <si>
    <t>.Vyplňte, len ak je hodnota poľa 1C4 „Áno“. 
. Mal by sa uviesť úplný registrovaný názov IPS.</t>
  </si>
  <si>
    <t>Guidance_4D17_Tab4</t>
  </si>
  <si>
    <t>In dit veld wordt de volledige naam waaronder de EU-moederinstelling geregistreerd staat, ingevuld.</t>
  </si>
  <si>
    <t>Guidance_4D18_Tab4</t>
  </si>
  <si>
    <t>Guidance_4D19_Tab4</t>
  </si>
  <si>
    <t>F282</t>
  </si>
  <si>
    <t>In diesem Reiter werden die in dem Formular gemeldeten Informationen zusammengefasst. Zudem beinhaltet es Validierungsregeln und von dem Institut vor der Übermittlung der Informationen durchzuführende Konsistenzkontrollen. Dieser Reiter soll als Anhaltspunkt für die Ergebnisse der Kontrollen dienen, die möglicherweise zu einer Fehlermeldung für das Institut führen können.</t>
  </si>
  <si>
    <t>See vaheleht koondab aruandlusvormis esitatud teavet, sisaldab valideerimiseeskirju ning vastavuskontrolle, mille asutus peab enne teabe esitamist läbi vaatama. See vaheleht on mõeldud krediidiasutusele või investeerimisühingule tõrketeadet põhjustavate kontrolltulemuste näidikuks.</t>
  </si>
  <si>
    <t>Στην καρτέλα αυτή ενοποιούνται οι πληροφορίες που αναφέρονται στο έντυπο, και περιλαμβάνονται οι κανόνες επικύρωσης και οι έλεγχοι συνέπειας τους οποίους πρέπει να εφαρμόσει το ίδρυμα πριν από την υποβολή των πληροφοριών. Η καρτέλα αυτή προορίζεται να χρησιμεύει ως ένδειξη των αποτελεσμάτων των ελέγχων που μπορούν ενδεχομένως να οδηγήσουν σε μήνυμα σφάλματος για το ίδρυμα</t>
  </si>
  <si>
    <t>La pestaña reúne la información indicada en el formulario e incluye las normas de validación y las comprobaciones de coherencia que debe solucionar la entidad antes de enviar la información. Esta pestaña tiene que ser una indicación de los resultados de los controles que pueden dar lugar a un mensaje de error para la entidad</t>
  </si>
  <si>
    <t>Tällä välilehdellä yhdistetään lomakkeessa ilmoitetut tiedot ja esitetään validointisäännöt ja yhdenmukaisuustarkastukset, jotka laitoksen on käytävä läpi ennen tietojen toimittamista. Tämä välilehti on tarkoitettu antamaan käsitys tarkastusten tuloksista, jotka voivat aiheuttaa laitokselle virheviestin</t>
  </si>
  <si>
    <t>L’onglet consolide les informations déclarées dans le formulaire et comporte des règles de validation et des contrôles de cohérence à résoudre par l’établissement avant de présenter les informations. Cet onglet doit servir à donner une indication des résultats des contrôles, qui peuvent éventuellement conduire à un message d’erreur pour l’établissement</t>
  </si>
  <si>
    <t>La scheda consolida le informazioni segnalate nel modulo e include regole per la convalida e controlli di conformità da applicarsi da parte dell’ente prima dell’invio delle informazioni. Questa scheda deve essere intesa come un’indicazione dei risultati dei controlli che potrebbero portare ad un messaggio di errore per l’ente</t>
  </si>
  <si>
    <t>Kortelėje apibendrinama formoje pateikta informacija ir pateikiamos patvirtinimo taisyklės bei nuoseklumo patikrinimo priemonės, kurias įstaiga taiko prieš pateikdama informaciją. Ši kortelė skirta naudoti kaip kontrolės priemonių rezultatų rodinys, dėl kurio įstaiga gali gauti klaidos pranešimą.</t>
  </si>
  <si>
    <t>Cilnē ir konsolidēta veidlapā norādītā informācija un ietverti apstiprināšanas noteikumi un atbilstības pārbaudes, kas iestādei jāveic pirms informācijas iesniegšanas. Šai cilnei jākalpo kā norādei par tādiem pārbaužu rezultātiem, kas, iespējams, iestādei var izveidot kļūdas ziņojumu.</t>
  </si>
  <si>
    <t>De tab consolideert de informatie die in het formulier wordt gerapporteerd, en bevat valideringsregels en controles; de instelling moet eventueel daarbij aan het licht gekomen tekortkomingen corrigeren alvorens de informatie in te dienen. Deze tab dient te worden begrepen als een vermelding van de resultaten van de controles die mogelijk kunnen leiden tot een foutmelding bij de instelling</t>
  </si>
  <si>
    <t>V tem zavihku so zbrane informacije, sporočene v obrazcu, ter navedena pravila validacije in preverjanja skladnosti, ki jih institucija opravi pred predložitvijo informacij. Ta zavihek je namenjen za navedbo rezultatov nadzora in lahko morda povzroči napačno sporočilo instituciji</t>
  </si>
  <si>
    <t>V tabuľke sú zhrnuté informácie uvedené vo formulári a obsahuje pravidlá validácie a kontroly súladu, ktoré musí vyriešiť inštitúcia pred predložením informácií. Táto tabuľka musí byť zamýšľaná ako informácia o výsledkoch kontrol, ktoré môžu prípadne viesť k oznámeniu chyby inštitúcii</t>
  </si>
  <si>
    <t xml:space="preserve">Ein Institut, das die Voraussetzungen für die vereinfachte Berechnungsmethode gemäß Reiter 2 erfüllt, muss nur die Reiter 1 und 2 (bis Abschnitt B) ausfüllen. </t>
  </si>
  <si>
    <t xml:space="preserve">Ένα ίδρυμα το οποίο πληροί τις προϋποθέσεις για μια απλοποιημένη μέθοδο υπολογισμού σύμφωνα με την καρτέλα 2 - τμήμα Β πρέπει να συμπληρώσει μόνο τις καρτέλες 1 και 2 (μέχρι το τμήμα Β). </t>
  </si>
  <si>
    <t xml:space="preserve">La entidad que cumpla los requisitos para un método de cálculo simplificado de acuerdo con la pestaña 2 - Sección B, solo debe cumplimentar las pestañas 1 y 2 (hasta la sección B). </t>
  </si>
  <si>
    <t xml:space="preserve">Laitos, joka kuuluu yksinkertaistetun laskentamenetelmän piiriin välilehden 2 kohdan B perusteella, täyttää ainoastaan välilehdet 1 ja 2 (tiedot täytetään vain kohtaan B asti). </t>
  </si>
  <si>
    <t xml:space="preserve">Un établissement remplissant les conditions requises pour appliquer une méthode de calcul simplifiée conformément à l’onglet 2 - section B ne doit remplir que les onglets 1 et 2 (jusqu’à la section B). </t>
  </si>
  <si>
    <t xml:space="preserve">Un ente ammesso all'applicazione del metodo di calcolo semplificato secondo la scheda 2 - Sezione B è tenuto a compilare solo le schede 1 e 2 (fino alla Sezione B). </t>
  </si>
  <si>
    <t xml:space="preserve">Įstaiga, kuriai leidžiama naudoti supaprastintą skaičiavimo metodą pagal 2-os kortelės B skirsnį, privalo užpildyti tik 1-ą ir 2-ą korteles (iki B skirsnio). </t>
  </si>
  <si>
    <t xml:space="preserve">Iestādei, kura atbilst vienkāršotai aprēķina metodei saskaņā ar 2. cilnes B iedaļu, ir jāaizpilda tikai 1. un 2. cilne (līdz B iedaļai). </t>
  </si>
  <si>
    <t xml:space="preserve">Een instelling die in aanmerking komt voor een vereenvoudigde berekeningsmethode volgens tab 2 - deel B, hoeft alleen de tabs 1 en 2 in te vullen (tot aan deel B). </t>
  </si>
  <si>
    <t xml:space="preserve">Institucija, ki izpolnjuje pogoje za poenostavljeno metodo izračuna v skladu z razdelkom B v zavihku 2, mora izpolniti le zavihka 1 in 2 (do razdelka B). </t>
  </si>
  <si>
    <t xml:space="preserve">Inštitúcia, ktorá sa kvalifikuje na zjednodušenú metódu výpočtu podľa tabuľky 2 – časť B, musí vyplniť len tabuľky 1 a 2 (po časť B). </t>
  </si>
  <si>
    <t>Sección C.</t>
  </si>
  <si>
    <t>K9</t>
  </si>
  <si>
    <t>O14</t>
  </si>
  <si>
    <t>The first two letters of the RIAD MFI code ('1A6') must match the two-letter ISO code of the country of registration ('1A5')</t>
  </si>
  <si>
    <t>A credit institution cannot be an investment firm at the same time and vice versa. An institution has to be one or the other</t>
  </si>
  <si>
    <t>O15</t>
  </si>
  <si>
    <t>LEI code ('1A7') should be filled in with 20 alphanumeric characters</t>
  </si>
  <si>
    <t>O16</t>
  </si>
  <si>
    <t>Ein Kreditinstitut kann nicht gleichzeitig eine Wertpapierfirma sein und umgekehrt. Ein Institut muss entweder ein Kreditinstitut oder eine Wertpapierfirma sein.</t>
  </si>
  <si>
    <t>Ένα πιστωτικό ίδρυμα δεν μπορεί να είναι ταυτόχρονα επιχείρηση επενδύσεων και αντιστρόφως. Πρέπει να είναι είτε το ένα είτε το άλλο</t>
  </si>
  <si>
    <t>Una entidad de crédito no puede ser también una empresa de inversión y viceversa. Una entidad debe ser una u otra</t>
  </si>
  <si>
    <t>Luottolaitos ei voi olla samanaikaisesti sijoituspalveluyritys ja päinvastoin. Laitoksen on oltava jompikumpi näistä</t>
  </si>
  <si>
    <t>Un établissement de crédit ne peut pas être en même temps une entreprise d’investissement et vice versa. Il doit être l’un ou l’autre</t>
  </si>
  <si>
    <t>Un ente creditizio non può essere al contempo un’impresa di investimento e viceversa. Un ente deve essere l’uno o l’altro</t>
  </si>
  <si>
    <t>Kredito įstaiga negali tuo pat metu būti investicinė įmonė ir atvirkščiai. Tai turi būti arba kredito įstaiga ,arba investicinė įmonė.</t>
  </si>
  <si>
    <t>Kredītiestāde nevar vienlaikus būt ieguldījumu brokeru sabiedrība un otrādi. Iestādei jābūt vai nu kredītiestādei, vai ieguldījumu brokeru sabiedrībai</t>
  </si>
  <si>
    <t>Een kredietinstelling kan niet ook een beleggingsonderneming zijn, en omgekeerd. Een instelling is of het een, of het ander</t>
  </si>
  <si>
    <t>Kreditna institucija ne more biti hkrati investicijsko podjetje in obratno. Institucija je lahko eno ali drugo</t>
  </si>
  <si>
    <t>Úverová inštitúcia nemôže byť zároveň investičnou spoločnosťou a naopak. Inštitúcia musí byť jedno alebo druhé</t>
  </si>
  <si>
    <t>O17</t>
  </si>
  <si>
    <t>O18</t>
  </si>
  <si>
    <t>O19</t>
  </si>
  <si>
    <t>O20</t>
  </si>
  <si>
    <t>O21</t>
  </si>
  <si>
    <t>Einem Institut kann nicht die Erlaubnis nach Artikel 113 Absatz 7 der Eigenmittelverordnung (1C4) erteilt werden, wenn es nicht Mitglied eines institutsbezogenen Sicherungssystems (1C3) ist.</t>
  </si>
  <si>
    <t>Krediidiasutusele ei saa anda kapitalinõuete määruse artikli 113 lõikes 7 esitatud luba (1C4), kui asutus ei ole IPS-liige (1C3)</t>
  </si>
  <si>
    <t>Δεν είναι δυνατόν να χορηγηθεί σε ένα ίδρυμα η άδεια που αναφέρεται στο άρθρο 113 παράγραφος 7 του ΚΚΑ («1C4») εάν το ίδρυμα δεν είναι μέλος σε ΘΣΠ («1C3»)</t>
  </si>
  <si>
    <t>An institution cannot be granted the permission referred to in Article 113(7) of the CRR ('1C4') without being an IPS member ('1C3')</t>
  </si>
  <si>
    <t>No se puede otorgar el permiso previsto en el artículo 113, apartado 7, del RRC («1C4») a una entidad que no sea miembro del SIP («1C3»)</t>
  </si>
  <si>
    <t>Laitos ei voi saada vakavaraisuusasetuksen 113 artiklan 7 kohdassa tarkoitettua lupaa (1C4), jos se ei kuulu laitosten suojajärjestelmään (1C3)</t>
  </si>
  <si>
    <t xml:space="preserve">L’autorisation visée à l’article 113, paragraphe 7, du CRR («1C4») ne peut être accordée à un établissement qui n’est pas membre du SPI («1C3») </t>
  </si>
  <si>
    <t>Un ente non può ricevere l’autorizzazione di cui all’articolo 113, paragrafo 7, del CRR (“1C4”) se non è un membro di un IPS (“1C3”)</t>
  </si>
  <si>
    <t>Įstaigai negali būti suteiktas KRR 113 straipsnio 7 dalyje nurodytas leidimas (1C4), jeigu ji nėra IUS narė (1C3).</t>
  </si>
  <si>
    <t>Iestādei nevar piešķirt Kapitāla prasību regulas 113. panta 7. punktā minēto atļauju ('1C4'), ja tā nav IAS dalībniece ('1C3')</t>
  </si>
  <si>
    <t xml:space="preserve">Een instelling die geen lid is van een IPS (’1C3’), kan niet de toestemming krijgen waarnaar wordt verwezen in artikel 113, lid 7, van de verordening kapitaalvereisten (’1C4’) </t>
  </si>
  <si>
    <t>Instituciji, ki ni članica institucionalne sheme za zaščito vlog („1C3“), ni mogoče izdati dovoljenja iz člena 113(7) uredbe CRR („1C4“)</t>
  </si>
  <si>
    <t>Inštitúcii nie je možné udeliť povolenie uvedené v článku 113 ods. 7 CRR („1C4“) bez toho, aby bola členom IPS („1C3“)</t>
  </si>
  <si>
    <t>O22</t>
  </si>
  <si>
    <t>An investment firm with limited services and activities ('1C8') cannot be a credit institution (1C1), a central body (1C2), a CCP ('1C5'), a CSD ('1C6'), a promotional bank ('1C9') or a mortgage credit institution financed by covered bonds ('1C10')</t>
  </si>
  <si>
    <t>O23</t>
  </si>
  <si>
    <t>Nur eine Wertpapierfirma (1C7) kann eine Wertpapierfirma sein, die nur für eingeschränkte Tätigkeiten zugelassen ist (1C8).</t>
  </si>
  <si>
    <t>Ainult investeerimisühing (1C7) saab olla piiratud teenuseid osutav investeerimisühing (1C8).</t>
  </si>
  <si>
    <t>Μόνο μια επιχείρηση επενδύσεων («1C7») μπορεί να είναι επιχείρηση επενδύσεων που πραγματοποιεί περιορισμένες υπηρεσίες («1C8»).</t>
  </si>
  <si>
    <t>Only an investment firm ('1C7') can be an investment firm with limited services ('1C8').</t>
  </si>
  <si>
    <t>Solo una empresa de inversión («1C7») puede ser una empresa de inversión con servicios limitados («1C8»).</t>
  </si>
  <si>
    <t>Vain sijoituspalveluyritys (1C7) voi olla sijoituspalveluyritys, jolla on lupa harjoittaa rajoitettuja palveluja (1C8).</t>
  </si>
  <si>
    <t>Seule une entreprise d’investissement («1C7») peut être une entreprise d’investissement dont l’agrément ne couvre qu’un nombre limité de services («1C8»).</t>
  </si>
  <si>
    <t>Unicamente un’impresa di investimento (“1C7”) può essere un’impresa di investimento autorizzata a svolgere servizi limitati (“1C8”).</t>
  </si>
  <si>
    <t>Investicine įmone, kuriai leidžiama teikti tik ribotas paslaugas (1C8), gali būti tik investicinė įmonė (1C7).</t>
  </si>
  <si>
    <t>Tikai ieguldījumu brokeru sabiedrība ('1C7') var būt ieguldījumu brokeru sabiedrība, kas veic ierobežotus pakalpojumus un darbības ('1C8').</t>
  </si>
  <si>
    <t>Alleen een beleggingsonderneming ('1C7') kan een beleggingsonderneming met beperkte diensten ('1C8') zijn.</t>
  </si>
  <si>
    <t>Samo investicijsko podjetje („1C7“) je lahko investicijsko podjetje z omejenimi storitvami („1C8“).</t>
  </si>
  <si>
    <t>Len investičná spoločnosť („1C7“) môže byť investičná spoločnosť s obmedzenými službami („1C8“).</t>
  </si>
  <si>
    <t>O24</t>
  </si>
  <si>
    <t>Total Liabilities ('2A1') - Own Funds ('2A2') - Covered Deposits ('2A3') must be greater than 0</t>
  </si>
  <si>
    <t>Kohustuste kogusumma (2A1) – omavahendid (2A2) – tagatud hoiused (2A3) peavad olema suuremad kui 0</t>
  </si>
  <si>
    <t>Velkojen kokonaismäärän (2A1) – Omien varojen (2A2) – Suojattujen talletusten (2A3) on oltava enemmän kuin 0</t>
  </si>
  <si>
    <t>Total du passif («2A1») - Fonds propres («2A2») - Dépôts garantis («2A3») doit être supérieur à 0</t>
  </si>
  <si>
    <t>Totale passiva (’2A1’) - Eigen vermogen (’2A2’) - Gedekte deposito’s (’2A3’) moet groter zijn dan 0</t>
  </si>
  <si>
    <t>O25</t>
  </si>
  <si>
    <t>Derivative contracts (excluding credit derivatives) valued in accordance with the leverage ratio methodology ('2C1') is very likely to be greater than zero if  total accounting value of liabilities arising from all derivative contracts (excluding credit derivatives) ('2C4') is greater than zero</t>
  </si>
  <si>
    <t>Οι συμβάσεις παραγώγων (εξαιρουμένων των πιστωτικών παραγώγων) που αποτιμώνται σύμφωνα με τη μέθοδο του δείκτη μόχλευσης («2C1») είναι πολύ πιθανό να είναι μεγαλύτερες του μηδενός εάν η συνολική λογιστική αξία των στοιχείων παθητικού που προκύπτουν από όλες τις συμβάσεις παραγώγων (εξαιρουμένων των πιστωτικών παραγώγων) («2C4») είναι μεγαλύτερη του μηδενός</t>
  </si>
  <si>
    <t>Es muy probable que los contratos de derivados (que no sean derivados de crédito) valorados de conformidad con el método de cálculo de la ratio de apalancamiento («2C1») tengan un valor superior a cero si el valor contable total de los pasivos procedentes de todos los contratos de derivados (que no sean derivados de crédito) («2C4») es superior a cero</t>
  </si>
  <si>
    <t>Les contrats dérivés (hors dérivés de crédit) évalués conformément à la méthodologie de ratio de levier («2C1») sont très susceptibles d’être supérieurs à zéro si la valeur comptable totale des passifs découlant de tous les contrats dérivés (hors dérivés de crédit) («2C4») est supérieure à zéro</t>
  </si>
  <si>
    <t>I contratti derivati (esclusi i derivati di credito) valutati secondo la metodologia di calcolo del coefficiente di leva finanziaria (“2C1”) avranno probabilmente valore positivo se il valore contabile complessivo delle passività risultanti da tutti i contratti derivati (esclusi i derivati di credito) (“2C4”) è maggiore di zero</t>
  </si>
  <si>
    <t>Labai tikėtina, kad laukelio „Išvestinių finansinių priemonių sutartys (išskyrus kredito išvestines finansines priemones), kurių vertė nustatoma pagal sverto koeficiento metodiką“ vertė (2C1) bus didesnė už nulį, jeigu visa įsipareigojimų, atsirandančių dėl visų išvestinių finansinių priemonių sutarčių (išskyrus kredito išvestines finansines priemones), balansinė vertė (2C4) yra didesnė už nulį.</t>
  </si>
  <si>
    <t>Atvasināto instrumentu līgumi (izņemot kredītu atvasinātos instrumentus), kas novērtēti saskaņā ar sviras rādītāja metodi ('2C1'), visticamāk, būs lielāki par nulli, ja saistību, kas izriet no visiem atvasināto instrumentu līgumiem (izņemot kredītu atvasinātos instrumentus), kopējā uzskaites vērtība ('2C4') ir lielāka par nulli</t>
  </si>
  <si>
    <t>Vrednost pogodb o izvedenih finančnih instrumentih (brez kreditnih izvedenih finančnih instrumentov), vrednotenih v skladu z metodologijo za količnik finančnega vzvoda („2C1“), bo najverjetneje večja od nič, če je skupna knjigovodska vrednost obveznosti, ki izhajajo iz vseh pogodb o izvedenih finančnih instrumentih (brez kreditnih izvedenih finančnih instrumentov), („2C4“) večja od nič</t>
  </si>
  <si>
    <t>O26</t>
  </si>
  <si>
    <t>Der Buchwert der Verbindlichkeiten aus allen Derivaten (ausgenommen Kreditderivate), die bilanziell gehalten werden (2C2), muss niedriger sein als die Summe der Verbindlichkeiten (2A1).</t>
  </si>
  <si>
    <t>Kõigist tuletisinstrumendilepingutest (v.a krediidituletisinstrumendid) tulenevate bilansiliste kohustuste raamatupidamisväärtus (2C2) peab olema väiksem kui „Kohustuste kogusumma“ (2A1)</t>
  </si>
  <si>
    <t>Η λογιστική αξία των στοιχείων παθητικού που προκύπτουν από όλες τις συμβάσεις παραγώγων (εξαιρουμένων των πιστωτικών παραγώγων) και λογίζονται εντός ισολογισμού («2C2») πρέπει να είναι μικρότερη από το Σύνολο παθητικού («2A1»)</t>
  </si>
  <si>
    <t>Accounting value of liabilities arising from all derivative contracts (excluding credit derivatives) held on-balance sheet ('2C2') must be less than Total Liabilities ('2A1')</t>
  </si>
  <si>
    <t>El valor contable de los pasivos procedentes de todos los contratos de derivados (que no sean derivados de crédito) registrados en las cuentas del balance («2C2») debe ser inferior a los pasivos totales («2A1»)</t>
  </si>
  <si>
    <t>Kaikista johdannaissopimuksista (pl. luottojohdannaiset) syntyvien velkojen kirjanpitoarvon taseessa (2C2) on oltava pienempi kuin velkojen kokonaismäärä (2A1)</t>
  </si>
  <si>
    <t>La valeur comptable des passifs découlant de tous les contrats dérivés (hors dérivés de crédit) comptabilisés au bilan («2C2») doit être inférieure au total du passif («2A1»)</t>
  </si>
  <si>
    <t>Il valore contabile delle passività risultanti da tutti i contratti derivati (esclusi i derivati di credito) iscritti in bilancio (“2C2”) deve essere inferiore al totale delle passività (“2A1”)</t>
  </si>
  <si>
    <t>Į balansą neįtrauktų įsipareigojimų, atsirandančių dėl visų išvestinių finansinių priemonių sutarčių (išskyrus kredito išvestines finansines priemones), balansinė vertė (2C2) turi būti mažesnė nei visų įsipareigojimų (2A1) suma.</t>
  </si>
  <si>
    <t>Saistību, kas izriet no visiem atvasināto instrumentu līgumiem (izņemot kredītu atvasinātos instrumentus), bilances uzskaites vērtībai ('2C2') jābūt mazākai par saistību kopsummu ('2A1')</t>
  </si>
  <si>
    <t>De boekwaarde van passiva die voortvloeien uit alle derivatencontracten (met uitzondering van kredietderivaten) die worden aangehouden op de balans (’2C2’) moet kleiner zijn dan Totale passiva ('2A1')</t>
  </si>
  <si>
    <t>Knjigovodska vrednost obveznosti, ki izhajajo iz vseh pogodb o izvedenih finančnih instrumentih (brez kreditnih izvedenih finančnih instrumentov), knjiženih v bilanci stanja („2C2“), mora biti manjša od skupnih obveznosti („2A1“)</t>
  </si>
  <si>
    <t>Účtovná hodnota záväzkov vyplývajúcich zo všetkých derivátových zmlúv (okrem úverových derivátov) vykázaná v súvahe („2C2“) musí byť nižšia ako celkové záväzky („2A1“)</t>
  </si>
  <si>
    <t>O27</t>
  </si>
  <si>
    <t>Der Buchwert der Verbindlichkeiten aus Derivaten (ausgenommen Kreditderivate), die bilanziell gehalten werden (2C2), muss größer oder gleich sein wie die relevanten Verbindlichkeiten aus Clearing-Tätigkeiten, die sich aus bilanziell gehaltenen Derivaten ergeben (3A6).</t>
  </si>
  <si>
    <t>Kõigist tuletisinstrumendilepingutest (v.a krediidituletisinstrumendid) tulenevate bilansiliste kohustuste raamatupidamisväärtus (2C2) peab olema suurem või võrdne tuletisinstrumentidest tulenevate kliirimistegevusega seotud kvalifitseeruvate bilansiliste kohustustega (3A6)</t>
  </si>
  <si>
    <t>Η λογιστική αξία των στοιχείων παθητικού που προκύπτουν από όλες τις συμβάσεις παραγώγων (εξαιρουμένων των πιστωτικών παραγώγων) και λογίζονται εντός ισολογισμού («2C2») πρέπει να είναι μεγαλύτερη ή ίση με τα επιλέξιμα στοιχεία παθητικού που σχετίζονται με δραστηριότητες εκκαθάρισης και προκύπτουν από παράγωγα που λογίζονται εντός ισολογισμού («3A6»)</t>
  </si>
  <si>
    <t>Accounting value of liabilities arising from all derivative contracts (excluding credit derivatives) held on-balance sheet ('2C2') must be greater or equal than qualifying liabilities related to clearing activities arising from derivatives held on-balance sheet ('3A6')</t>
  </si>
  <si>
    <t>El valor contable de los pasivos procedentes de todos los contratos de derivados (que no sean derivados de crédito) registrados en las cuentas del balance («2C2») debe ser superior o igual a los pasivos computables relativos a actividades de compensación procedentes de derivados registrados en las cuentas del balance («3A6»)</t>
  </si>
  <si>
    <t>Kaikista johdannaissopimuksista (pl. luottojohdannaiset) syntyvien velkojen kirjanpitoarvon taseessa (2C2) on oltava suurempi tai yhtä suuri kuin johdannaisista syntyvien määritystoimintojen osalta hyväksyttävien velkojen kirjanpitoarvo taseessa (3A6)</t>
  </si>
  <si>
    <t>La valeur comptable des passifs découlant de tous les contrats dérivés (hors dérivés de crédit) comptabilisés au bilan («2C2») doit être supérieure ou égale aux passifs éligibles se rapportant à des activités de compensation résultant de dérivés comptabilisés au bilan («3A6»)</t>
  </si>
  <si>
    <t>Il valore contabile delle passività risultanti da tutti i contratti derivati (esclusi i derivati di credito) iscritti in bilancio (“2C2”) deve essere superiore o uguale al valore delle passività ammissibili legate alle attività di compensazione risultanti da derivati iscritti in bilancio (“3A6”)</t>
  </si>
  <si>
    <t>Įsipareigojimų, atsirandančių dėl visų išvestinių finansinių priemonių sutarčių (išskyrus kredito išvestines finansines priemones), balansinė vertė (2C2) turi būti didesnė už reikalavimus atitinkančių įsipareigojimų, susijusių su tarpuskaitos veikla ir atsirandančių dėl įstaigos turimų į balansą neįtrauktų išvestinių finansinių priemonių (3A6), sumą.</t>
  </si>
  <si>
    <t>Saistību, kas izriet no visiem atvasināto instrumentu līgumiem (izņemot kredītu atvasinātos instrumentus), bilances uzskaites vērtībai ('2C2') jābūt lielākai par vai vienādai ar kvalificētajām saistībām, kuras saistītas ar tīrvērtes darbībām, kas izriet no bilancē iegrāmatotajiem atvasinātajiem instrumentiem ('3A6')</t>
  </si>
  <si>
    <t>De boekwaarde van passiva die voortvloeien uit alle derivatencontracten (met uitzondering van kredietderivaten) die worden aangehouden op de balans (’2C2’) moet groter zijn dan of gelijk zijn aan in aanmerking komende passiva die verband houden met clearingactiviteiten die voortvloeien uit derivaten die worden aangehouden op de balans ('3A6')</t>
  </si>
  <si>
    <t>Knjigovodska vrednost obveznosti, ki izhajajo iz vseh pogodb o izvedenih finančnih instrumentih (brez kreditnih izvedenih finančnih instrumentov), knjiženih v bilanci stanja („2C2“), mora biti večja od vrednosti kvalificiranih obveznosti v zvezi z dejavnostmi kliringa, ki izhajajo iz izvedenih finančnih instrumentov, knjiženih v bilanci stanja („3A6“), ali enaka tej vrednosti</t>
  </si>
  <si>
    <t>Účtovná hodnota záväzkov vyplývajúcich zo všetkých derivátových zmlúv (okrem úverových derivátov) vedených v súvahe („2C2“) musí byť vyššia alebo sa musí rovnať kvalifikovaným záväzkom súvisiacim s klíringovými činnosťami, vyplývajúcim z derivátov vykázaných v súvahe („3A6“)</t>
  </si>
  <si>
    <t>O28</t>
  </si>
  <si>
    <t>Der Buchwert der Verbindlichkeiten aus allen Derivaten (ausgenommen Kreditderivate), die bilanziell gehalten werden (2C2), muss größer oder gleich sein wie die relevanten Verbindlichkeiten aus Tätigkeiten eines Zentralverwahrers, die sich aus bilanziell gehaltenen Derivaten ergeben (3B6).</t>
  </si>
  <si>
    <t>Kõigist tuletisinstrumendilepingutest (v.a krediidituletisinstrumendid) tulenevate bilansiliste kohustuste raamatupidamisväärtus (2C2) peab olema suurem või võrdne tuletisinstrumentidest tulenevate väärtpaberite keskdepositooriumi tegevusega seotud kvalifitseeruvate bilansiliste kohustustega (3B6)</t>
  </si>
  <si>
    <t>Η λογιστική αξία των στοιχείων παθητικού που προκύπτουν από όλες τις συμβάσεις παραγώγων (εξαιρουμένων των πιστωτικών παραγώγων) και λογίζονται εντός ισολογισμού («2C2») πρέπει να είναι μεγαλύτερη ή ίση με τα επιλέξιμα στοιχεία παθητικού που σχετίζονται με δραστηριότητες ΚΑΤ και προκύπτουν από παράγωγα που λογίζονται εντός ισολογισμού («3B6»)</t>
  </si>
  <si>
    <t>Accounting value of liabilities arising from all derivative contracts (excluding credit derivatives) held on-balance sheet ('2C2') must be greater or equal than qualifying liabilities related to the activities of a CSD arising from derivatives held on-balance sheet ('3B6')</t>
  </si>
  <si>
    <t>El valor contable de los pasivos procedentes de todos los contratos de derivados (que no sean derivados de crédito) registrados en las cuentas del balance («2C2») debe ser superior o igual a los pasivos computables relativos a las actividades de un DCV procedentes de derivados registrados en las cuentas del balance («3B6»)</t>
  </si>
  <si>
    <t>Kaikista johdannaissopimuksista (pl. luottojohdannaiset) syntyvien velkojen kirjanpitoarvon taseessa (2C2) on oltava suurempi tai yhtä suuri kuin johdannaisista syntyvien arvopaperikeskuksen toimintojen osalta hyväksyttävien velkojen kirjanpitoarvo taseessa (3B6)</t>
  </si>
  <si>
    <t>La valeur comptable des passifs découlant de tous les contrats dérivés (hors dérivés de crédit) comptabilisés au bilan («2C2») doit être supérieure ou égale aux passifs éligibles se rapportant aux activités d’un DCT résultant de dérivés comptabilisés au bilan («3B6»)</t>
  </si>
  <si>
    <t>Il valore contabile delle passività risultanti da tutti i contratti derivati (esclusi i derivati di credito) iscritti in bilancio (“2C2”) deve essere superiore o uguale al valore delle passività ammissibili legate alle attività di un CSD risultanti da derivati iscritti in bilancio (“3B6”)</t>
  </si>
  <si>
    <t>Įsipareigojimų, atsirandančių dėl visų išvestinių finansinių priemonių sutarčių (išskyrus kredito išvestines finansines priemones), balansinė vertė (2C2) turi būti didesnė už reikalavimus atitinkančių įsipareigojimų, susijusių su CVPD veikla ir atsirandančių dėl įstaigos turimų į balansą neįtrauktų išvestinių finansinių priemonių (3B6), sumą.</t>
  </si>
  <si>
    <t>Saistību, kas izriet no visiem atvasināto instrumentu līgumiem (izņemot kredītu atvasinātos instrumentus), bilances uzskaites vērtībai ('2C2') jābūt lielākai par vai vienādai ar kvalificētajām saistībām, kuras saistītas ar CVD darbībām, kas izriet no bilancē iegrāmatotajiem atvasinātajiem instrumentiem ('3B6')</t>
  </si>
  <si>
    <t>De boekwaarde van passiva die voortvloeien uit alle derivatencontracten (met uitzondering van kredietderivaten) die worden aangehouden op de balans (’2C2’) moet groter zijn dan of gelijk zijn aan in aanmerking komende passiva die verband houden met activiteiten van een CSD die voortvloeien uit derivaten die worden aangehouden op de balans ('3B6')</t>
  </si>
  <si>
    <t>Knjigovodska vrednost obveznosti, ki izhajajo iz vseh pogodb o izvedenih finančnih instrumentih (brez kreditnih izvedenih finančnih instrumentov), knjiženih v bilanci stanja („2C2“), mora biti večja od vrednosti kvalificiranih obveznosti v zvezi z dejavnostmi CDD, ki izhajajo iz izvedenih finančnih instrumentov, knjiženih v bilanci stanja („3B6“), ali enaka tej vrednosti</t>
  </si>
  <si>
    <t>Účtovná hodnota záväzkov vyplývajúcich zo všetkých derivátových zmlúv (okrem úverových derivátov) vedených v súvahe („2C2“) musí byť vyššia alebo sa musí rovnať kvalifikovaným záväzkom súvisiacim s činnosťami CDCP vyplývajúcim z derivátov vykázaných v súvahe („3B6“)</t>
  </si>
  <si>
    <t>O29</t>
  </si>
  <si>
    <t>Der Buchwert der Verbindlichkeiten aus allen Derivaten (ausgenommen Kreditderivate), die bilanziell gehalten werden (2C2), muss größer oder gleich sein wie die relevanten Verbindlichkeiten aus der Verwaltung von Kundenvermögen oder Kundengeldern, die sich aus bilanziell gehaltenen Derivaten ergeben (3C6).</t>
  </si>
  <si>
    <t>Kõigist tuletisinstrumendilepingutest (v.a krediidituletisinstrumendid) tulenevate bilansiliste kohustuste raamatupidamisväärtus (2C2) peab olema suurem või võrdne tuletisinstrumentidest tulenevate kliendi varade või kliendi raha hoidmisest tulenevate kvalifitseeruvate bilansiliste kohustustega (3C6)</t>
  </si>
  <si>
    <t>Η λογιστική αξία των στοιχείων παθητικού που προκύπτουν από όλες τις συμβάσεις παραγώγων (εξαιρουμένων των πιστωτικών παραγώγων) και λογίζονται εντός ισολογισμού («2C2») πρέπει να είναι μεγαλύτερη ή ίση με τα επιλέξιμα στοιχεία παθητικού που απορρέουν από την κατοχή περιουσιακών στοιχείων πελατών ή ρευστών των πελατών και προκύπτουν από παράγωγα που λογίζονται εντός ισολογισμού («3C6»)</t>
  </si>
  <si>
    <t>Accounting value of liabilities arising from all derivative contracts (excluding credit derivatives) held on-balance sheet ('2C2') must be greater or equal than qualifying liabilities that arise by virtue of holding client assets or client money arising from derivatives held on-balance sheet ('3C6')</t>
  </si>
  <si>
    <t>El valor contable de los pasivos procedentes de todos los contratos de derivados (que no sean derivados de crédito) registrados en las cuentas del balance («2C2») debe ser superior o igual a los pasivos computables que se deriven de la tenencia de activos o dinero de clientes procedentes de derivados registrados en las cuentas del balance («3C6»)</t>
  </si>
  <si>
    <t>Kaikista johdannaissopimuksista (pl. luottojohdannaiset) syntyvien velkojen kirjanpitoarvon taseessa (2C2) on oltava suurempi tai yhtä suuri kuin johdannaisista syntyvien asiakkaiden varojen tai omaisuuden hallussapidon johdosta syntyvien hyväksyttävien velkojen kirjanpitoarvo taseessa (3C6)</t>
  </si>
  <si>
    <t>La valeur comptable des passifs découlant de tous les contrats dérivés (hors dérivés de crédit) comptabilisés au bilan («2C2») doit être supérieure ou égale aux passifs éligibles découlant du fait que l’établissement détient des actifs de clients ou des fonds de clients résultant de dérivés comptabilisés au bilan («3C6»)</t>
  </si>
  <si>
    <t>Il valore contabile delle passività risultanti da tutti i contratti derivati (esclusi i derivati di credito) iscritti in bilancio (“2C2”) deve essere superiore o uguale al valore delle passività ammissibili scaturite dalla detenzione delle attività o liquidità della clientela risultanti da derivati iscritti in bilancio (“3C6”)</t>
  </si>
  <si>
    <t>Įsipareigojimų, atsirandančių dėl visų išvestinių finansinių priemonių sutarčių (išskyrus kredito išvestines finansines priemones), balansinė vertė (2C2) turi būti didesnė už reikalavimus atitinkančių įsipareigojimų, atsirandančių dėl turimo klientų turto arba klientų lėšų ir dėl įstaigos turimų į balansą neįtrauktų išvestinių finansinių priemonių (3C6), sumą.</t>
  </si>
  <si>
    <t>Saistību, kas izriet no visiem atvasināto instrumentu līgumiem (izņemot kredītu atvasinātos instrumentus), bilances uzskaites vērtībai ('2C2') jābūt lielākai par vai vienādai ar kvalificētajām saistībām, kuras izriet no iestādes turējumā esošiem klientu aktīviem vai naudas, kas rodas izriet no bilancē iegrāmatotajiem atvasinātajiem instrumentiem ('3C6')</t>
  </si>
  <si>
    <t>De boekwaarde van passiva die voortvloeien uit alle derivatencontracten (met uitzondering van kredietderivaten) die worden aangehouden op de balans (’2C2’) moet groter zijn dan of gelijk zijn aan in aanmerking komende passiva die voortvloeien uit het houden van tegoeden of geld van cliënten die voortvloeien uit derivaten die worden aangehouden op de balans ('3C6')</t>
  </si>
  <si>
    <t>Knjigovodska vrednost obveznosti, ki izhajajo iz vseh pogodb o izvedenih finančnih instrumentih (brez kreditnih izvedenih finančnih instrumentov), knjiženih v bilanci stanja („2C2“), mora biti večja od vrednosti kvalificiranih obveznosti, nastalih na podlagi hrambe sredstev ali denarja strank, ki izhajajo iz izvedenih finančnih instrumentov, knjiženih v bilanci stanja („3C6“), ali enaka tej vrednosti</t>
  </si>
  <si>
    <t>Účtovná hodnota záväzkov vyplývajúcich zo všetkých derivátových zmlúv (okrem úverových derivátov) vedených v súvahe („2C2“) musí byť vyššia alebo sa musí rovnať kvalifikovaným záväzkom, ktoré vznikajú z dôvodu držby aktív alebo peňažných prostriedkov klienta vyplývajúcich z derivátov vykázaných v súvahe („3C6“)</t>
  </si>
  <si>
    <t>O30</t>
  </si>
  <si>
    <t>Der Buchwert der Verbindlichkeiten aus allen Derivaten (ausgenommen Kreditderivate), die bilanziell gehalten werden (2C2), muss größer oder gleich sein wie die relevanten Verbindlichkeiten aus Förderdarlehen, die sich aus bilanziell gehaltenen Derivaten ergeben (3D6).</t>
  </si>
  <si>
    <t>Kõigist tuletisinstrumendilepingutest (v.a krediidituletisinstrumendid) tulenevate bilansiliste kohustuste raamatupidamisväärtus (2C2) peab olema suurem või võrdne tuletisinstrumentidest tulenevate tugilaenudega seotud kvalifitseeruvate bilansiliste kohustustega (3D6)</t>
  </si>
  <si>
    <t>Η λογιστική αξία των στοιχείων παθητικού που προκύπτουν από όλες τις συμβάσεις παραγώγων (εξαιρουμένων των πιστωτικών παραγώγων) και λογίζονται εντός ισολογισμού («2C2») πρέπει να είναι μεγαλύτερη ή ίση με τα επιλέξιμα στοιχεία παθητικού που απορρέουν από προνομιακά δάνεια και προκύπτουν από παράγωγα που λογίζονται εντός ισολογισμού («3D6»)</t>
  </si>
  <si>
    <t>Accounting value of liabilities arising from all derivative contracts (excluding credit derivatives) held on-balance sheet ('2C2') must be greater or equal than qualifying liabilities that arise from promotional loans arising from derivatives held on-balance sheet ('3D6')</t>
  </si>
  <si>
    <t>El valor contable de los pasivos procedentes de todos los contratos de derivados (que no sean derivados de crédito) registrados en las cuentas del balance («2C2») debe ser superior o igual a los pasivos computables relativos a préstamos promocionales procedentes de derivados registrados en las cuentas del balance («3D6»)</t>
  </si>
  <si>
    <t>Kaikista johdannaissopimuksista (pl. luottojohdannaiset) syntyvien velkojen kirjanpitoarvon taseessa (2C2) on oltava suurempi tai yhtä suuri kuin johdannaisista syntyvien edistämislainojen hyväksyttävien velkojen kirjanpitoarvo taseessa (3D6)</t>
  </si>
  <si>
    <t>La valeur comptable des passifs découlant de tous les contrats dérivés (hors dérivés de crédit) comptabilisés au bilan («2C2») doit être supérieure ou égale aux passifs éligibles résultant de prêts de développement résultant de dérivés comptabilisés au bilan («3D6»)</t>
  </si>
  <si>
    <t>Il valore contabile delle passività risultanti da tutti i contratti derivati (esclusi i derivati di credito) iscritti in bilancio (“2C2”) deve essere superiore o uguale al valore delle passività ammissibili scaturite da prestiti agevolati risultanti da derivati iscritti in bilancio (“3D6”)</t>
  </si>
  <si>
    <t>Įsipareigojimų, atsirandančių dėl visų išvestinių finansinių priemonių sutarčių (išskyrus kredito išvestines finansines priemones), balansinė vertė (2C2) turi būti didesnė už reikalavimus atitinkančių įsipareigojimų, atsirandančių dėl skatinamųjų paskolų ir dėl įstaigos turimų į balansą neįtrauktų išvestinių finansinių priemonių (3D6), sumą.</t>
  </si>
  <si>
    <t>Saistību, kas izriet no visiem atvasināto instrumentu līgumiem (izņemot kredītu atvasinātos instrumentus), bilances uzskaites vērtībai ('2C2') jābūt lielākai par vai vienādai ar kvalificētajām saistībām, kuras rodas no attīstību veicinošajiem aizdevumiem, kas izriet no bilancē iegrāmatotajiem atvasinātajiem instrumentiem ('3D6')</t>
  </si>
  <si>
    <t>De boekwaarde van passiva die voortvloeien uit alle derivatencontracten (met uitzondering van kredietderivaten) die worden aangehouden op de balans (’2C2’) moet groter zijn dan of gelijk zijn aan in aanmerking komende passiva die voortvloeien uit stimuleringsleningen die voortvloeien uit derivaten die worden aangehouden op de balans ('3D6')</t>
  </si>
  <si>
    <t>Knjigovodska vrednost obveznosti, ki izhajajo iz vseh pogodb o izvedenih finančnih instrumentih (brez kreditnih izvedenih finančnih instrumentov), knjiženih v bilanci stanja („2C2“), mora biti večja od vrednosti kvalificiranih obveznosti, nastalih v zvezi s spodbujevalnimi krediti, ki izhajajo iz izvedenih finančnih instrumentov, knjiženih v bilanci stanja („3D6“), ali enaka tej vrednosti</t>
  </si>
  <si>
    <t>Účtovná hodnota záväzkov vyplývajúcich zo všetkých derivátových zmlúv (okrem úverových derivátov) vedených v súvahe („2C2“) musí byť vyššia alebo sa musí rovnať kvalifikovaným záväzkom, ktoré vznikajú z podporných úverov vyplývajúcich z derivátov vykázaných v súvahe („3D6“)</t>
  </si>
  <si>
    <t>O31</t>
  </si>
  <si>
    <t>Accounting value of liabilities arising from all derivative contracts (excluding credit derivatives) held on-balance sheet ('2C2') must be greater or equal than qualifying IPS liabilities arising from derivatives held on-balance sheet ('3E6')</t>
  </si>
  <si>
    <t>Kõigist tuletisinstrumendilepingutest (v.a krediidituletisinstrumendid) tulenevate bilansiliste kohustuste raamatupidamisväärtus (2C2) peab olema suurem või võrdne tuletisinstrumentidest tulenevate kvalifitseeruvate bilansiliste IPS-kohustustega (3E6)</t>
  </si>
  <si>
    <t>Kaikista johdannaissopimuksista (pl. luottojohdannaiset) syntyvien velkojen kirjanpitoarvon taseessa (2C2) on oltava suurempi tai yhtä suuri kuin johdannaisista syntyvien laitosten suojajärjestelmän osalta hyväksyttävien velkojen kirjanpitoarvo taseessa (3E6)</t>
  </si>
  <si>
    <t>La valeur comptable des passifs découlant de tous les contrats dérivés (hors dérivés de crédit) comptabilisés au bilan («2C2») doit être supérieure ou égale aux passifs éligibles du SPI résultant de dérivés comptabilisés au bilan («3E6»)</t>
  </si>
  <si>
    <t>De boekwaarde van passiva die voortvloeien uit alle derivatencontracten (met uitzondering van kredietderivaten) die worden aangehouden op de balans (’2C2’) moet groter zijn dan of gelijk zijn aan in aanmerking komende passiva van een IPS die voortvloeien uit derivaten die worden aangehouden op de balans ('3E6')</t>
  </si>
  <si>
    <t>O32</t>
  </si>
  <si>
    <t>O33</t>
  </si>
  <si>
    <t>O34</t>
  </si>
  <si>
    <t>O35</t>
  </si>
  <si>
    <t>Lediglich Wertpapierfirmen (1C7) können relevante Verbindlichkeiten aus der Verwaltung von Kundenvermögen oder Kundengeldern (3C8) in Abzug bringen.</t>
  </si>
  <si>
    <t>Ainult investeerimisühing (1C7) saab maha arvata kliendi varade või raha hoidmisest tulenevad kvalifitseeruvad kohustused (3C8)</t>
  </si>
  <si>
    <t>Μόνο μια επιχείρηση επενδύσεων («1C7») έχει δυνατότητα αφαίρεσης επιλέξιμων στοιχείων παθητικού που προκύπτουν από την κατοχή περιουσιακών στοιχείων πελατών ή ρευστών των πελατών («3C8»)</t>
  </si>
  <si>
    <t>Only an investment firm ('1C7') can deduct qualifying liabilities that arise by virtue of holding client assets or client money ('3C8')</t>
  </si>
  <si>
    <t>Solamente una empresa de inversión («1C7») puede deducir los pasivos computables que se deriven de la tenencia de activos o dinero de clientes («3C8»)</t>
  </si>
  <si>
    <t>Ainoastaan sijoituspalveluyritys (1C7) voi vähentää asiakkaiden varojen tai omaisuuden hallussapidon johdosta syntyviä hyväksyttäviä velkoja (3C8)</t>
  </si>
  <si>
    <t>Seule une entreprise d’investissement («1C7») peut déduire les passifs éligibles résultant du fait que l’établissement détient des actifs de clients ou des fonds de clients («3C8»)</t>
  </si>
  <si>
    <t>Solo un’impresa di investimento (“1C7”) può dedurre le passività ammissibili derivanti dalla detenzione delle attività o liquidità della clientela (“3C8”)</t>
  </si>
  <si>
    <t>Reikalavimus atitinkančius įsipareigojimus, atsirandančius dėl turimo klientų turto arba klientų lėšų (3C8), gali atskaityti tik investicinė įmonė (1C7).</t>
  </si>
  <si>
    <t>Tikai ieguldījumu brokeru sabiedrība ('1C7') var atskaitīt kvalificētas saistības, kas izriet no tā, ka šīs sabiedrības turējumā ir klientu aktīvi vai nauda ('3C8')</t>
  </si>
  <si>
    <t>Alleen een beleggingsonderneming (’1C7’) kan in aanmerking komende passiva aftrekken die voortvloeien uit het houden van tegoeden of geld van cliënten ('3C8')</t>
  </si>
  <si>
    <t>Samo investicijsko podjetje („1C7“) lahko odšteje kvalificirane obveznosti, nastale na podlagi hrambe sredstev ali denarja strank („3C8“)</t>
  </si>
  <si>
    <t>Len investičná spoločnosť („1C7“) môže odpočítavať kvalifikované záväzky vyplývajúce z držby aktív alebo peňažných prostriedkov klienta („3C8“)</t>
  </si>
  <si>
    <t>O36</t>
  </si>
  <si>
    <t>Nur eine Förderbank (1C9) kann relevante Verbindlichkeiten aus Förderdarlehen (3D8) in Abzug bringen.</t>
  </si>
  <si>
    <t>Ainult tugilaene haldav asutus (1C9) saab maha arvata tugilaenudest tulenevad kvalifitseeruvad kohustused (3D8)</t>
  </si>
  <si>
    <t>Μόνο ένα ίδρυμα που χορηγεί προνομιακά δάνεια («1C9») έχει δυνατότητα αφαίρεσης επιλέξιμων στοιχείων παθητικού που προκύπτουν από προνομιακά δάνεια («3D8»)</t>
  </si>
  <si>
    <t>Only an institution operating promotional loans ('1C9') can deduct qualifying liabilities that arise from promotional loans ('3D8')</t>
  </si>
  <si>
    <t>Solamente una entidad que conceda préstamos promocionales («1C9») puede deducir pasivos computables que se deriven de préstamos promocionales («3D8»)</t>
  </si>
  <si>
    <t>Ainoastaan edistämislainaoperaatioita suorittava laitos (1C9) voi vähentää edistämislainoista syntyviä hyväksyttäviä velkoja (3D8)</t>
  </si>
  <si>
    <t>Seul un établissement gérant de prêts de développement («1C9») peut déduire les passifs éligibles résultant de prêts de développement («3D8»)</t>
  </si>
  <si>
    <t>Solo un ente che eroga prestiti agevolati (“1C9”) può dedurre le passività ammissibili derivanti da prestiti agevolati (“3D8”)</t>
  </si>
  <si>
    <t>Reikalavimus atitinkančius įsipareigojimus, atsirandančius dėl skatinamųjų paskolų (3D8), gali atskaityti tik skatinamąsias paskolas teikianti įstaiga (1C9).</t>
  </si>
  <si>
    <t>Tikai iestāde, kas nodarbojas ar attīstību veicinošiem aizdevumiem ('1C9') var atskaitīt kvalificētas saistības, kas rodas no attīstību veicinošajiem aizdevumiem ('3D8')</t>
  </si>
  <si>
    <t>Alleen een instelling die stimuleringsleningen verstrekt (’1C9’) kan in aanmerking komende passiva aftrekken die voortvloeien uit stimuleringsleningen ('3D8')</t>
  </si>
  <si>
    <t>Samo institucija, ki posluje s spodbujevalnimi krediti („1C9“), lahko odšteje kvalificirane obveznosti, nastale v zvezi s spodbujevalnimi krediti („3D8“)</t>
  </si>
  <si>
    <t>Len inštitúcia ponúkajúca podporné úvery („1C9“) môže odpočítavať kvalifikované záväzky, ktoré vznikajú z podporných úverov („3D8“)</t>
  </si>
  <si>
    <t>O37</t>
  </si>
  <si>
    <t>Das Anfangsdatum der Beaufsichtigung (1D1) ist nur auszufüllen, wenn dieses im Jahr vor dem Beitragszeitraum liegt. Anderenfalls ist das Feld leer zu lassen.</t>
  </si>
  <si>
    <t>Järelevalve alguskuupäev (1D1) tuleb täita ainult siis, kui see kuupäev langeb osamakseperioodile eelnenud aastasse. Vastasel juhul tuleb väli tühjaks jätta.</t>
  </si>
  <si>
    <t>Η ημερομηνία έναρξης της εποπτείας («1D1») θα πρέπει να συμπληρώνεται μόνον εάν η ημερομηνία είναι εντός του έτους που προηγείται της περιόδου εισφορών. Σε διαφορετική περίπτωση, το πεδίο πρέπει να παραμείνει κενό.</t>
  </si>
  <si>
    <t>The start date of supervision ('1D1') should only be filled if the date is in the year before the contributions period. Otherwise the field should be left empty.</t>
  </si>
  <si>
    <t>La fecha de inicio de la supervisión («1D1») solo debe cumplimentarse si la fecha se encuentra en el año anterior al período de contribuciones. De lo contrario, el campo debe dejarse en blanco.</t>
  </si>
  <si>
    <t>Valvonnan aloituspäivä (1D1) täytetään vain, jos päivä on vakausmaksukautta edeltävänä vuonna. Muutoin kenttä jätetään tyhjäksi.</t>
  </si>
  <si>
    <t>La date de début de la surveillance («1D1») ne devrait être renseignée que si elle tombe pendant l’année précédant la période de contribution. Sinon, le champ doit être laissé vide.</t>
  </si>
  <si>
    <t>La data di inizio della vigilanza (“1D1”) deve essere compilata unicamente se tale data si trova nell’anno precedente al periodo di contribuzione. In caso contrario, questo campo deve essere lasciato in bianco.</t>
  </si>
  <si>
    <t>Priežiūros pradžios diena (1D1) turi būti įrašoma tik tada, jeigu ji yra metais, einančiais iki įmokų laikotarpio. Kitu atveju laukelis nepildomas.</t>
  </si>
  <si>
    <t>Uzraudzības sākuma datums ('1D1') jānorāda tikai tad, ja datums ir gadā pirms iemaksu perioda. Pretējā gadījumā lauku neaizpilda.</t>
  </si>
  <si>
    <t>De aanvangsdatum van het toezicht ('1D1') wordt alleen ingevuld als de datum in het jaar voorafgaand aan de bijdrageperiode ligt. In alle andere gevallen wordt dit veld leeg gelaten.</t>
  </si>
  <si>
    <t>Datum začetka nadzora („1D1“) se izpolni samo, če je datum v letu pred obdobjem prispevkov. V nasprotnem primeru se polje pusti prazno.</t>
  </si>
  <si>
    <t>Dátum začiatku dohľadu („1D1“) by mal byť vyplnený, len ak je dátum v roku pred príspevkovým obdobím. V opačnom prípade má byť toto pole ponechané prázdne.</t>
  </si>
  <si>
    <t>O38</t>
  </si>
  <si>
    <t xml:space="preserve"> Die Institute legen dem Ausschuss für die einheitliche Abwicklung bis spätestens 31. Dezember des dem Beitragszeitraum vorangehenden Jahres den letzten festgestellten Jahresabschluss vor. Der Stichtag ist zu kontrollieren (1E1).</t>
  </si>
  <si>
    <t xml:space="preserve"> Krediidiasutused või investeerimisühingud esitavad Ühtsele Kriisilahendusnõukogule uusimad kinnitatud raamatupidamise aastaaruanded, mis on kättesaadavad enne osamakseperioodile eelnenud aasta 31. detsembrit. Kontrollige aruandekuupäeva (1E1)</t>
  </si>
  <si>
    <t xml:space="preserve"> Τα ιδρύματα παρέχουν στο SRB τις τελευταίες εγκεκριμένες ετήσιες οικονομικές καταστάσεις που είναι διαθέσιμες πριν από την 31η Δεκεμβρίου του έτους που προηγείται της περιόδου εισφορών. Ελέγξτε την ημερομηνία αναφοράς («1E1»)</t>
  </si>
  <si>
    <t xml:space="preserve"> Las entidades proporcionarán a la JUR los últimos estados financieros anuales aprobados disponibles antes del 31 de diciembre del año anterior al período de contribuciones. Compruebe la fecha de referencia («1E1»)</t>
  </si>
  <si>
    <t xml:space="preserve"> Laitosten on toimitettava SRB:lle viimeisin vahvistettu vuositilinpäätös, joka on saatavissa vakausmaksukautta edeltävänä vuonna ennen joulukuun 31. päivää. Tarkista viitepäivämäärä (1E1)</t>
  </si>
  <si>
    <t xml:space="preserve"> Les établissements doivent transmettre au CRU les derniers états financiers annuels approuvés disponibles au 31 décembre de l’année précédant la période de contribution. Veuillez vérifier la date de référence («1E1»)</t>
  </si>
  <si>
    <t xml:space="preserve"> Gli enti devono fornire all’SRB i più recenti bilanci approvati disponibili prima del 31 dicembre dell’anno precedente al periodo di contribuzione. Controllare la data di riferimento (“1E1”)</t>
  </si>
  <si>
    <t xml:space="preserve"> Įstaigos BPV pateikia naujausias patvirtintas metines finansines ataskaitas, parengtas iki metų, einančių prieš įnašų laikotarpį, gruodžio 31 d. Patikrinkite ataskaitinę dieną (1E1).</t>
  </si>
  <si>
    <t xml:space="preserve"> Iestādes iesniedz VNV jaunākos apstiprinātos gada finanšu pārskatus, kas pieejami līdz tā gada 31. decembrim, kas ir pirms iemaksu perioda. Lūdzu, pārbaudiet pārskata datumu ('1E1')</t>
  </si>
  <si>
    <t xml:space="preserve"> Instellingen dienen bij de GAR de laatst beschikbare goedgekeurde jaarrekeningen van vóór 31 december van het jaar voorafgaand aan de bijdrageperiode in. Controleer de referentiedatum ('1E1')</t>
  </si>
  <si>
    <t xml:space="preserve"> Institucije Enotnemu odboru za reševanje zagotovijo najnovejše potrjene letne računovodske izkaze, ki so na voljo pred 31. decembrom leta pred obdobjem prispevkov. Preverite referenčni datum („1E1“)</t>
  </si>
  <si>
    <t xml:space="preserve"> Inštitúcie poskytnú SRB najnovšie schválené ročné účtovné závierky, ktoré sú k dispozícii pred 31. decembrom roka pred daným príspevkovým obdobím. Skontrolujte referenčný dátum, prosím („1E1“)</t>
  </si>
  <si>
    <t>O39</t>
  </si>
  <si>
    <t>O40</t>
  </si>
  <si>
    <t>O41</t>
  </si>
  <si>
    <t>Total accounting value of qualifying deductible liabilities arising from derivatives ('3A6' + '3B6' + '3C6' + '3D6' + '3E6' + '3F6') should be smaller or equal to accounting value of liabilities arising from all derivative contracts (excluding credit derivatives) booked on-balance sheet ('2C2'). A transaction can only be deducted once.</t>
  </si>
  <si>
    <t>O42</t>
  </si>
  <si>
    <t>Total adjusted value of qualifying deductible liabilities ('3A4' + '3B4' + '3C4' + '3D4' + '3E4' + '3F4') should be smaller or equal to total liabilities arising from all derivative contracts (excluding credit derivatives) valued in accordance with the leverage ratio methodology after floor ('2C5'). A transaction can only be deducted once.</t>
  </si>
  <si>
    <t>O43</t>
  </si>
  <si>
    <t>Wenn ein Institut die Voraussetzungen für eine Pauschalzahlung erfüllt (2B2), muss es angeben, ob es eine alternative Berechnung wählt (2B3 &lt;&gt; „Nicht zutreffend“).</t>
  </si>
  <si>
    <t>Kui krediidiasutus või investeerimisühing kvalifitseerub kindlasummaliseks makseks (2B2), peab see selgelt näitama, kas soovitakse kasutada alternatiivset arvutusmeetodit (2B3 &lt;&gt; „Pole kohaldatav“)</t>
  </si>
  <si>
    <t>Εάν ένα ίδρυμα πληροί τις προϋποθέσεις για καταβολή κατ’ αποκοπή ποσού («2B2»), θα πρέπει να αναφέρει σαφώς αν επιλέγει τον εναλλακτικό υπολογισμό («2B3» &lt;&gt; «Δεν ισχύει»)</t>
  </si>
  <si>
    <t>Where an institution qualifies for a lump sum payment ('2B2'), it should clearly indicate whether it opts for an alternative calculation ('2B3' &lt;&gt; "Not applicable")</t>
  </si>
  <si>
    <t>Cuando una entidad reúna las condiciones para recibir un pago a tanto alzado («2B2»), debe indicar claramente si opta por un cálculo alternativo («2B3» &lt;&gt; «No procede»)</t>
  </si>
  <si>
    <t>Jos laitos täyttää kiinteämääräisen summan maksamisen edellytykset (2B2), sen on ilmoitettava selvästi, haluaako se vaihtoehtoisen laskennan (2B3 &lt;&gt; ”Ei sovelleta”)</t>
  </si>
  <si>
    <t>Lorsqu’un établissement remplit les conditions requises pour un paiement forfaitaire («2B2»), il devrait clairement indiquer s’il choisit un calcul alternatif («2B3» &lt;&gt; «Non applicable»)</t>
  </si>
  <si>
    <t>Laddove il pagamento di una somma forfettaria sia applicabile a un ente (“2B2”), questo deve indicare chiaramente se opta per un calcolo alternativo (“2B3” &lt;&gt; “Non applicabile”)</t>
  </si>
  <si>
    <t>Jeigu įstaiga gali atlikti nustatyto dydžio mokėjimą (2B2), ji turėtų aiškiai nurodyti, ar renkasi alternatyvų skaičiavimą (2B3 &lt;&gt; „Netaikoma“).</t>
  </si>
  <si>
    <t>Ja iestāde kvalificējas vienreizējam maksājumam ('2B2'), tai ir skaidri jānorāda, vai tā izvēlas alternatīvo aprēķinu ('2B3' &lt;&gt; "Nav piemērojams")</t>
  </si>
  <si>
    <t>Wanneer een instelling in aanmerking komt voor een betaling van een forfaitair bedrag ('2B2'), geeft zij duidelijk aan of zij kiest voor een alternatieve berekening ('2B3' &lt;&gt; "Niet van toepassing")</t>
  </si>
  <si>
    <t>Če je institucija upravičena do plačila pavšalnega zneska („2B2“), mora jasno navesti, ali želi izbrati alternativni izračun („2B3“ &lt;&gt; „Se ne uporablja“)</t>
  </si>
  <si>
    <t>Ak sa inštitúcia kvalifikuje na paušálnu platbu („2B2“), mala by jasne uviesť, či sa rozhodla pre alternatívny výpočet („2B3“ &lt;&gt; „Neuplatňuje sa“)</t>
  </si>
  <si>
    <t>O44</t>
  </si>
  <si>
    <t>O45</t>
  </si>
  <si>
    <t>O46</t>
  </si>
  <si>
    <t>O47</t>
  </si>
  <si>
    <t>O48</t>
  </si>
  <si>
    <t>O49</t>
  </si>
  <si>
    <t>Accounting value of liabilities arising from all derivative contracts (excluding credit derivatives) held on-balance sheet ('2C2') must be greater than or equal to than intragroup liabilities arising from derivatives held on-balance sheet ('3F6')</t>
  </si>
  <si>
    <t>O50</t>
  </si>
  <si>
    <t>Accounting value of qualifying liabilities related to clearing activities arising from derivatives held on-balance sheet ('3A6') should not be greater than the total accounting value of qualifying liabilities related to clearing activities ('3A5').</t>
  </si>
  <si>
    <t>O51</t>
  </si>
  <si>
    <t>Accounting value of qualifying liabilities related to CSD activities arising from derivatives held on-balance sheet ('3B6') should not be greater than the total accounting value of qualifying liabilities related to CSD activities ('3B5').</t>
  </si>
  <si>
    <t>O52</t>
  </si>
  <si>
    <t>Accounting value of qualifying liabilities related to the holding of client assets arising from derivatives held on-balance sheet ('3C6') should not be greater than the total accounting value of qualifying liabilities related to the holding of client assets ('3C5').</t>
  </si>
  <si>
    <t>O53</t>
  </si>
  <si>
    <t>Accounting value of qualifying liabilities related to  promotional loans arising from derivatives held on-balance sheet ('3D6') should not be greater than the total accounting value of qualifying liabilities related to  promotional loans ('3D5').</t>
  </si>
  <si>
    <t>O54</t>
  </si>
  <si>
    <t>Accounting value of qualifying IPS liabilities arising from derivatives held on-balance sheet ('3E6') should not be greater than the total accounting value of qualifying IPS liabilities ('3E5').</t>
  </si>
  <si>
    <t>O55</t>
  </si>
  <si>
    <t>Accounting value of qualifying intragroup liabilities arising from derivatives held on-balance sheet ('3F6') should not be greater than the total accounting value of qualifying intragroup liabilities ('3F5').</t>
  </si>
  <si>
    <t>O56</t>
  </si>
  <si>
    <t>O57</t>
  </si>
  <si>
    <t>O58</t>
  </si>
  <si>
    <t>O59</t>
  </si>
  <si>
    <t>O60</t>
  </si>
  <si>
    <t>O61</t>
  </si>
  <si>
    <t>O62</t>
  </si>
  <si>
    <t>O63</t>
  </si>
  <si>
    <t>When the reporting level of the Leverage ratio risk indicator is not individual ('4A2'), then the LEI code of the parent ('4A4') should be filled in with 20 alphanumeric characters</t>
  </si>
  <si>
    <t>O64</t>
  </si>
  <si>
    <t>O65</t>
  </si>
  <si>
    <t>When the reporting level of the CET1 ratio is not individual ('4A9'), then the LEI code of the parent ('4A11') should be filled in with 20 alphanumeric characters</t>
  </si>
  <si>
    <t>O66</t>
  </si>
  <si>
    <t>O67</t>
  </si>
  <si>
    <t>When the reporting level of the LCR ratio is not individual ('4B2'), then the LEI code of the parent ('4B4') should be filled in with 20 alphanumeric characters</t>
  </si>
  <si>
    <t>O68</t>
  </si>
  <si>
    <t>If field '4A9' is 'individual', then total assets in field '4A17' must be equal to total liabilities in field '2A1'</t>
  </si>
  <si>
    <t>Kui väli 4A9 on „individuaalne“, peavad väljal 4A17 märgitud koguvarad olema võrdsed väljal 2A1 märgitud kohustuste kogusummaga</t>
  </si>
  <si>
    <t>Jos kentän 4A9 arvo on yksittäinen, varojen kokonaismäärän kentässä 4A17 on oltava sama kuin velkojen kokonaismäärä kentässä 2A1</t>
  </si>
  <si>
    <t>Si le champ «4A9» est Individuel, le total de l’actif dans le champ «4A17» doit être égal au total du passif dans le champ «2A1»</t>
  </si>
  <si>
    <t>Als veld ‘4A9’ de waarde Individueel heeft, moeten de totale activa in veld ‘4A17’ gelijk zijn aan de totale passiva in veld '2A1'</t>
  </si>
  <si>
    <t>When the competent authority did not grant a waiver from the reporting requirement for interbank loans and deposits to the institution at individual level ('4C1'), the reporting level should be individual ('4C2')</t>
  </si>
  <si>
    <t>When the reporting level of interbank loans and deposits is not individual ('4C2'), then the LEI code of the parent ('4C4') should be filled in with 20 alphanumeric characters</t>
  </si>
  <si>
    <t>Total derivatives exposure ('4D9') must be equal to or greater than derivatives cleared through a CCP ('4D10')</t>
  </si>
  <si>
    <t>„Tuletisinstrumentide positsioonid kokku“ (4D9) peab olema võrdne või suurem kui „Keskse vastaspoole kaudu kliiritavad tuletisinstrumendid“ (4D10)</t>
  </si>
  <si>
    <t>Johdannaisista aiheutuvan kokonaisriskin (4D9) on oltava yhtä suuri tai suurempi kuin keskusvastapuolen välityksellä määritetyt johdannaiset (4D10)</t>
  </si>
  <si>
    <t>L’exposition totale aux dérivés («4D9») doit être égale ou supérieure aux instruments dérivés compensés par une contrepartie centrale («4D10»)</t>
  </si>
  <si>
    <t>Totale blootstelling aan derivaten (’4D9’) moet gelijk zijn aan of groter zijn dan Derivaten die via een CTP worden afgewikkeld ('4D10')</t>
  </si>
  <si>
    <t>7</t>
  </si>
  <si>
    <t>B2</t>
  </si>
  <si>
    <t>Wichtige Anmerkungen</t>
  </si>
  <si>
    <t>Põhimärkused</t>
  </si>
  <si>
    <t>Βασικές παρατηρήσεις</t>
  </si>
  <si>
    <t>Key remarks</t>
  </si>
  <si>
    <t>Observaciones clave</t>
  </si>
  <si>
    <t>Tärkeää</t>
  </si>
  <si>
    <t>Remarques clés</t>
  </si>
  <si>
    <t>Osservazioni principali</t>
  </si>
  <si>
    <t>Pagrindinės pastabos</t>
  </si>
  <si>
    <t>Galvenās piezīmes</t>
  </si>
  <si>
    <t>Belangrijke opmerkingen</t>
  </si>
  <si>
    <t>Ključne opombe</t>
  </si>
  <si>
    <t>Kľúčové poznámky</t>
  </si>
  <si>
    <t>A. Zweck und Struktur des Meldeformulars</t>
  </si>
  <si>
    <t>A. Aruandlusvormi eesmärk ja ülesehitus</t>
  </si>
  <si>
    <t>Α. Στόχος και δομή του εντύπου αναφοράς</t>
  </si>
  <si>
    <t>A. Objective and structure of the reporting form</t>
  </si>
  <si>
    <t>A. Objetivo y estructura del formulario</t>
  </si>
  <si>
    <t>A. Raportointilomakkeen tarkoitus ja rakenne</t>
  </si>
  <si>
    <t>A. Objectif et structure du formulaire de déclaration</t>
  </si>
  <si>
    <t>A. Obiettivo e struttura del modulo di segnalazione</t>
  </si>
  <si>
    <t>A. Ataskaitos formos paskirtis ir struktūra</t>
  </si>
  <si>
    <t>A. Ziņošanas veidlapas mērķis un struktūra</t>
  </si>
  <si>
    <t>A. Doel en opzet van het rapportageformulier</t>
  </si>
  <si>
    <t>A. Cilj in zgradba obrazca za poročanje</t>
  </si>
  <si>
    <t>A. Cieľ a štruktúra formulára hlásenia</t>
  </si>
  <si>
    <t>B17</t>
  </si>
  <si>
    <t xml:space="preserve">Gemäß Artikel 70 der Verordnung (EU) Nr. 806/2014 (im Folgenden „SRM-Verordnung“) beruht jedes Jahr die Berechnung der Beiträge der einzelnen Institute auf:
</t>
  </si>
  <si>
    <t xml:space="preserve">Määruse (EL) 806/2014 (edaspidi „ühtse kriisilahenduskorra määrus“) artikli 70 kohaselt põhineb igal aastal üksikute krediidiasutuste või investeerimisühingute osamaksete arvutamine järgmisel:
</t>
  </si>
  <si>
    <t xml:space="preserve">Σύμφωνα με το άρθρο 70 του κανονισμού (ΕΕ) αριθ. 806/2014 (εφεξής «κανονισμός SRM»), κάθε έτος ο υπολογισμός των εισφορών για επιμέρους ιδρύματα βασίζεται σε:
</t>
  </si>
  <si>
    <t xml:space="preserve">Pursuant to Article 70 of the Regulation (EU) No 806/2014 (hereafter “SRM Regulation”), each year the calculation of the contributions for individual institutions shall be based on:
</t>
  </si>
  <si>
    <t xml:space="preserve">De conformidad con el artículo 70 del Reglamento (UE)  806/2014 (en lo sucesivo, «RMUR»), cada año el cálculo de las contribuciones de las distintas entidades se basará en:
</t>
  </si>
  <si>
    <t xml:space="preserve">Asetuksen (EU) N:o 806/2014 (jäljempänä ”SRM-asetus”) 70 artiklan mukaisesti yksittäisten laitosten vakausmaksujen vuotuisen laskennan tulisi perustua seuraaviin:
</t>
  </si>
  <si>
    <t xml:space="preserve">Conformément à l’article 70 du règlement (UE) nº 806/2014 (ci-après le «règlement MRU»), chaque année, le calcul de la contribution de chaque établissement s’appuie sur:
</t>
  </si>
  <si>
    <t>Ai sensi dell’articolo 70 del regolamento (UE) n. 806/2014 (di seguito, “regolamento SRM”), ogni anno il calcolo dei contributi per i singoli enti deve basarsi su quanto segue:</t>
  </si>
  <si>
    <t xml:space="preserve">Pagal Reglamento (ES) Nr. 806/2014 (toliau – BPeM reglamentas) 70 straipsnį kiekvienais metais atskirų įstaigų įnašų apskaičiavimas grindžiamas:
</t>
  </si>
  <si>
    <t xml:space="preserve">Saskaņā ar Regulas (ES) Nr. 806/2014 (turpmāk — “VNM regula”) 70. pantu katru gadu, aprēķinot atsevišķu iestāžu iemaksu apmēru, par pamatu tiek izmantota:
</t>
  </si>
  <si>
    <t xml:space="preserve">Overeenkomstig artikel 70 van Verordening (EU) nr. 806/2014 (hierna 'GAM-verordening' genoemd), is de berekening van de bijdragen van individuele instellingen elk jaar gebaseerd op:
</t>
  </si>
  <si>
    <t xml:space="preserve">V skladu s členom 70 Uredbe (EU) št. 806/2014 (v nadaljnjem besedilu: uredba o EMR) vsakoletni izračun prispevkov posameznih institucij temelji na:
</t>
  </si>
  <si>
    <t xml:space="preserve">Podľa článku 70 nariadenia (EÚ) č. 806/2014 (ďalej len „nariadenie o SRM“) výpočet príspevkov jednotlivých inštitúcií každoročne vychádza z:
</t>
  </si>
  <si>
    <t>Das Meldeformular besteht aus den folgenden sechs Reitern:</t>
  </si>
  <si>
    <t>Aruandlusvorm koosneb järgmisest kuuest vahelehest:</t>
  </si>
  <si>
    <t>Το έντυπο αναφοράς περιλαμβάνει τις ακόλουθες έξι καρτέλες:</t>
  </si>
  <si>
    <t>The reporting form consists of the following six tabs:</t>
  </si>
  <si>
    <t>El formulario está integrado por las seis pestañas siguientes:</t>
  </si>
  <si>
    <t>Raportointilomakkeessa on seuraavat kuusi välilehteä:</t>
  </si>
  <si>
    <t>Le formulaire de déclaration est composé des six onglets suivants:</t>
  </si>
  <si>
    <t>Il modulo di segnalazione è costituito dalle seguenti schede.</t>
  </si>
  <si>
    <t>Ataskaitos formą sudaro šios šešios kortelės:</t>
  </si>
  <si>
    <t>Ziņošanas veidlapa sastāv no šādām sešām cilnēm:</t>
  </si>
  <si>
    <t>Het rapportageformulier bestaat uit de volgende zes tabs:</t>
  </si>
  <si>
    <t>Obrazec za poročanje je sestavljen iz naslednjih šestih zavihkov:</t>
  </si>
  <si>
    <t>Formulár hlásenia je zložený z týchto šiestich kariet:</t>
  </si>
  <si>
    <t>B24</t>
  </si>
  <si>
    <t>B26</t>
  </si>
  <si>
    <t xml:space="preserve">Ein Institut, das die Voraussetzungen für die vereinfachte Berechnungsmethode gemäß Reiter 2 – Abschnitt B erfüllt, muss nur die Reiter 1 und 2 (bis Abschnitt B) ausfüllen. </t>
  </si>
  <si>
    <t xml:space="preserve">Krediidiasutus või investeerimisühing, mille jaoks saab vahelehe 2 B osa alusel kasutada lihtsustatud arvutusmeetodit, peab täitma ainult vahelehed 1 ja 2 (kuni B osani). </t>
  </si>
  <si>
    <t xml:space="preserve">Ένα ίδρυμα το οποίο πληροί τις προϋποθέσεις για μια απλοποιημένη μέθοδο υπολογισμού σύμφωνα με την καρτέλα 2 - τμήμα Β αρκεί να συμπληρώσει μόνο τις καρτέλες 1 και 2 (μέχρι το τμήμα Β). </t>
  </si>
  <si>
    <t xml:space="preserve">An institution that qualifies for a simplified calculation method according to Tab 2 - Section B need only to fill in Tabs 1 and 2 (until Section B). </t>
  </si>
  <si>
    <t xml:space="preserve">La entidad que cumpla los requisitos para un método de cálculo simplificado de acuerdo con la pestaña 2 - Sección B, solo necesita cumplimentar las pestañas 1 y 2 (hasta la sección B). </t>
  </si>
  <si>
    <t xml:space="preserve">Un ente ammesso all’applicazione di un metodo di calcolo semplificato secondo la scheda 2 - Sezione B è tenuto a compilare solo le schede 1 e 2 (fino alla sezione B). </t>
  </si>
  <si>
    <t xml:space="preserve">Įstaiga, kuriai leidžiama naudoti supaprastintą skaičiavimo metodą pagal 2-os kortelės B skirsnį, turi užpildyti tik 1-ą ir 2-ą korteles (iki B skirsnio). </t>
  </si>
  <si>
    <t xml:space="preserve">Iestādei, kas atbilst vienkāršotai aprēķina metodei saskaņā ar 2. cilnes B iedaļu, ir jāaizpilda tikai 1. un 2. cilne (līdz B iedaļai). </t>
  </si>
  <si>
    <t xml:space="preserve">Je potrebné, aby inštitúcia, ktorá sa kvalifikuje na zjednodušenú metódu výpočtu podľa tabuľky 2 – oddiel B, vyplnila len tabuľky 1 a 2 (po oddiel B). </t>
  </si>
  <si>
    <t>B29</t>
  </si>
  <si>
    <t>B31</t>
  </si>
  <si>
    <t>B. Allgemeine Anweisungen für das Ausfüllen des Meldeformulars</t>
  </si>
  <si>
    <t>B. Aruandlusvormi täitmise üldjuhised</t>
  </si>
  <si>
    <t>Β. Γενικές οδηγίες για τη συμπλήρωση του εντύπου αναφοράς</t>
  </si>
  <si>
    <t>B. General instructions for completing the reporting form</t>
  </si>
  <si>
    <t>B. Instrucciones generales para cumplimentar el formulario</t>
  </si>
  <si>
    <t>B. Raportointilomakkeen yleiset täyttöohjeet</t>
  </si>
  <si>
    <t>B. Instructions générales pour remplir le formulaire de déclaration</t>
  </si>
  <si>
    <t>B. Istruzioni generali per la compilazione del modulo di segnalazione</t>
  </si>
  <si>
    <t>B. Bendros ataskaitos formos pildymo instrukcijos</t>
  </si>
  <si>
    <t>B. Vispārīgie ziņošanas veidlapas aizpildīšanas norādījumi</t>
  </si>
  <si>
    <t>B. Algemene instructies voor het invullen van het rapportageformulier</t>
  </si>
  <si>
    <t>B. Splošna navodila za izpolnjevanje obrazca za poročanje</t>
  </si>
  <si>
    <t>B. Všeobecné pokyny na vyplnenie formulára hlásenia</t>
  </si>
  <si>
    <t>B35</t>
  </si>
  <si>
    <t>B39</t>
  </si>
  <si>
    <t>B48</t>
  </si>
  <si>
    <t>B50</t>
  </si>
  <si>
    <t>B52</t>
  </si>
  <si>
    <t>B59</t>
  </si>
  <si>
    <t>B70</t>
  </si>
  <si>
    <t>C. Submission of the reporting form and next steps</t>
  </si>
  <si>
    <t>C. Presentación del formulario y pasos siguientes</t>
  </si>
  <si>
    <t>C. Soumission du formulaire de déclaration et étapes suivantes</t>
  </si>
  <si>
    <t>C. Presentazione del modulo di segnalazione e passi successivi</t>
  </si>
  <si>
    <t>C. Ataskaitos formos pateikimas ir tolesni žingsniai</t>
  </si>
  <si>
    <t>C. Ziņošanas veidlapas iesniegšana un turpmākie soļi</t>
  </si>
  <si>
    <t>C. Indiening van het rapportageformulier en daaropvolgende stappen</t>
  </si>
  <si>
    <t>C. Predložitev obrazca za poročanje in nadaljnji koraki</t>
  </si>
  <si>
    <t>C. Predloženie formulára hlásenia a ďalšie kroky</t>
  </si>
  <si>
    <t>B83</t>
  </si>
  <si>
    <t>B85</t>
  </si>
  <si>
    <t>B87</t>
  </si>
  <si>
    <t>B89</t>
  </si>
  <si>
    <t>B91</t>
  </si>
  <si>
    <t>Investigatory powers of the SRB: In accordance with Articles 34, 35 and 36 of the SRM Regulation and for the purpose of performing its tasks under this Regulation, the SRB may request information, conduct investigations and/or conduct on-site inspections under the circumstances stated in these Articles.</t>
  </si>
  <si>
    <t>competencias de investigación de la JUR: En virtud de los artículos 34, 35 y 36 del RMUR y a los efectos de realizar las tareas a tenor de este Reglamento, la JUR puede solicitar información, llevar a cabo investigaciones y/o realizar inspecciones in situ en función de las circunstancias establecidas en estos artículos.</t>
  </si>
  <si>
    <t>Pouvoirs d’enquête du CRU: conformément aux articles 34, 35 et 36 du règlement MRU et aux fins d’accomplir ses missions au titre dudit règlement, le CRU peut demander des informations, mener des enquêtes et/ou procéder à des inspections sur place dans les circonstances énoncées dans ces articles.</t>
  </si>
  <si>
    <t>Poteri d’indagine dell’SRB: conformemente agli articoli 34, 35 e 36 del regolamento SRM e ai fini dell’assolvimento dei propri compiti ai sensi di detto regolamento, l’SRB può esigere informazioni, svolgere indagini e ispezioni in loco nelle circostanze indicate nei predetti articoli.</t>
  </si>
  <si>
    <t>BPV tyrimo priemonės. Laikydamasi BPM reglamento 34, 35 ir 36 straipsnių ir atlikdama savo užduotis pagal tą reglamentą, BPV minėtuose straipsniuose nurodytomis aplinkybėmis gali prašyti informacijos, atlikti tyrimus ir (arba) patikrinimus vietoje.</t>
  </si>
  <si>
    <t>VNV izmeklēšanas pilnvaras: Saskaņā ar VRM Regulas 34., 35. un 36. pantu un ar mērķi pildīt tās uzdevumus saskaņā ar šo regulu VNV var pieprasīt informāciju, veikt izmeklēšanu un/vai veikt pārbaudes uz vietas šajos pantos minētajos apstākļos.</t>
  </si>
  <si>
    <t>Onderzoeksbevoegdheden van de GAR: Overeenkomstig de artikelen 34, 35 en 36 van de GAM-Verordening en met het oog op de uitvoering van zijn taken uit hoofde van deze verordening, kan de GAR informatie opvragen, onderzoek uitvoeren en/of inspecties ter plaatse verrichten onder de omstandigheden die in die artikelen worden vermeld.</t>
  </si>
  <si>
    <t>Preiskovalna pooblastila Enotnega odbora za reševanje: Enotni odbor za reševanje lahko v skladu s členi 34, 35 in 36 uredbe o EMR za namene izvajanja svojih nalog na podlagi navedene uredbe v okoliščinah iz navedenih členov zahteva predložitev informacij, izvaja preiskave in/ali opravlja inšpekcijske preglede na kraju samem.</t>
  </si>
  <si>
    <t>Vyšetrovacie právomoci SRB: V súlade s článkami 34, 35 a 36 nariadenia o SRM a na účely plnenia svojich úloh podľa tohto nariadenia môže SRB požiadať o informácie, vykonávať vyšetrovania a/alebo vykonávať kontroly na mieste za okolností uvedených v týchto článkoch.</t>
  </si>
  <si>
    <t>B93</t>
  </si>
  <si>
    <t>D. Legal references</t>
  </si>
  <si>
    <t>D. Referencias legales</t>
  </si>
  <si>
    <t>D. Références juridiques</t>
  </si>
  <si>
    <t>D. Teisės aktų nuostatos</t>
  </si>
  <si>
    <t>D. Juridiskās atsauces</t>
  </si>
  <si>
    <t>D. Relevante wetgeving</t>
  </si>
  <si>
    <t>D. Pravna podlaga</t>
  </si>
  <si>
    <t>D. Právne odkazy</t>
  </si>
  <si>
    <t>B95</t>
  </si>
  <si>
    <t xml:space="preserve"> Main legal references in the present reporting form:</t>
  </si>
  <si>
    <t xml:space="preserve"> Principales referencias legales de este formulario:</t>
  </si>
  <si>
    <t xml:space="preserve"> Principales références juridiques dans le présent formulaire de déclaration:</t>
  </si>
  <si>
    <t xml:space="preserve"> Principali riferimenti giuridici nel presente modulo di segnalazione</t>
  </si>
  <si>
    <t xml:space="preserve"> Pagrindinės šiai ataskaitos formai taikomos teisės aktų nuostatos.</t>
  </si>
  <si>
    <t xml:space="preserve"> Galvenās juridiskās atsauces šajā ziņošanas veidlapā:</t>
  </si>
  <si>
    <t xml:space="preserve"> Belangrijkste verwijzingen naar wetgeving in het onderhavige rapportageformulier:</t>
  </si>
  <si>
    <t xml:space="preserve"> Glavna pravna podlaga v tem obrazcu za poročanje:</t>
  </si>
  <si>
    <t xml:space="preserve"> Hlavné právne odkazy v tomto formulári hlásenia:</t>
  </si>
  <si>
    <t>B97</t>
  </si>
  <si>
    <t>B117</t>
  </si>
  <si>
    <t>B125</t>
  </si>
  <si>
    <t>Footnotes:</t>
  </si>
  <si>
    <t>Notas a pie de página:</t>
  </si>
  <si>
    <t>Notes de bas de page:</t>
  </si>
  <si>
    <t>Note a piè di pagina</t>
  </si>
  <si>
    <t>Išnašos:</t>
  </si>
  <si>
    <t>Zemsvītras piezīmes:</t>
  </si>
  <si>
    <t>Voetnoten:</t>
  </si>
  <si>
    <t>Opombe:</t>
  </si>
  <si>
    <t>Poznámky pod čiarou:</t>
  </si>
  <si>
    <t>B128</t>
  </si>
  <si>
    <t>B130</t>
  </si>
  <si>
    <t>B132</t>
  </si>
  <si>
    <t>B133</t>
  </si>
  <si>
    <t>B134</t>
  </si>
  <si>
    <t>C6</t>
  </si>
  <si>
    <t>Institute, die die Voraussetzungen für die vereinfachte Berechnungsmethode erfüllen, werden gebeten, die spezifischen Anweisungen im Meldeformular zu befolgen.</t>
  </si>
  <si>
    <t>Krediidiasutused või investeerimisühingud, mille puhul saab kasutada lihtsustatud arvutusmeetodit, peavad järgima aruandlusvormil olevaid erijuhiseid.</t>
  </si>
  <si>
    <t>Τα ιδρύματα που πληρούν τις προϋποθέσεις για την απλοποιημένη μέθοδο υπολογισμού θα πρέπει να ακολουθήσουν ειδικές οδηγίες που παρατίθενται στο έντυπο αναφοράς.</t>
  </si>
  <si>
    <t>Institutions that qualify for the simplified calculation method should follow specific instructions in the reporting form.</t>
  </si>
  <si>
    <t>Las entidades que cumplan los requisitos para el método de cálculo simplificado, deben seguir unas instrucciones específicas en el formulario de información.</t>
  </si>
  <si>
    <t>Laitokset, jotka täyttävät yksinkertaistetun laskentamenetelmän edellytykset, on noudatettava raportointilomakkeessa olevia erityisohjeita.</t>
  </si>
  <si>
    <t>Les établissements qui remplissent les conditions requises pour appliquer la méthode de calcul simplifiée doivent respecter des instructions spécifiques pour compléter le formulaire.</t>
  </si>
  <si>
    <t>Gli enti ammissibili all’applicazione di un metodo di calcolo semplificato dovrebbero seguire le specifiche istruzioni di cui al modulo di segnalazione.</t>
  </si>
  <si>
    <t>Įstaigos, kurioms leidžiama naudoti supaprastintą skaičiavimo metodą, turėtų vadovautis konkrečiomis instrukcijomis, pateiktomis ataskaitos formoje.</t>
  </si>
  <si>
    <t>Iestādēm, kas atbilst vienkāršotai aprēķina metodei, ir jāievēro īpaši norādījumi ziņošanas veidlapā.</t>
  </si>
  <si>
    <t>Instellingen die in aanmerking komen voor de vereenvoudigde berekeningsmethode dienen specifieke instructies in het rapportageformulier te volgen.</t>
  </si>
  <si>
    <t>Institucije, ki izpolnjujejo pogoje za poenostavljeno metodo izračuna, morajo upoštevati posebna navodila v obrazcu za poročanje.</t>
  </si>
  <si>
    <t>Inštitúcie, ktoré sa kvalifikujú na zjednodušenú metódu výpočtu, by sa mali riadiť osobitnými pokynmi vo formulári hlásenia.</t>
  </si>
  <si>
    <t>Das Institut sollte gemäß den unten angegebenen allgemeinen Anweisungen alle Felder mit gelbem Hintergrund elektronisch ausfüllen.</t>
  </si>
  <si>
    <t>Kõik kollase taustaga väljad peab krediidiasutus või investeerimisühing täitma elektrooniliselt vastavalt järgmistele üldjuhistele.</t>
  </si>
  <si>
    <t>Όλα τα πεδία με κίτρινο φόντο πρέπει να συμπληρώνονται ηλεκτρονικά από το ίδρυμα σύμφωνα με τις γενικές οδηγίες που παρατίθενται κατωτέρω.</t>
  </si>
  <si>
    <t>All fields with a yellow background should be filled electronically by the institution according to the general instructions below.</t>
  </si>
  <si>
    <t>Todos los campos con fondo amarillo deben cumplimentarse de forma electrónica por la entidad de acuerdo con las instrucciones generales siguientes.</t>
  </si>
  <si>
    <t>Laitos täyttää kaikki keltaisella taustavärillä merkityt kentät sähköisesti alla olevien yleisohjeiden mukaisesti.</t>
  </si>
  <si>
    <t>Tous les champs à fond jaune doivent être remplis par voie électronique par l’établissement conformément aux instructions générales ci-dessous.</t>
  </si>
  <si>
    <t>Tutti i campi con sfondo giallo dovrebbero essere compilati elettronicamente dall’ente in base alle istruzioni generali riportate di seguito.</t>
  </si>
  <si>
    <t>Įstaiga, vadovaudamasi toliau išdėstytomis bendromis instrukcijomis, turėtų elektroniniu būdu užpildyti visus geltonu fonu pažymėtus laukelius.</t>
  </si>
  <si>
    <t>Visi ar dzeltenu iekrāsotie lauki iestādei ir jāaizpilda elektroniski saskaņā ar turpmāk izklāstītajiem vispārīgajiem norādījumiem.</t>
  </si>
  <si>
    <t>De instelling dient alle velden met een gele achtergrond elektronisch in te vullen volgens de hiernavolgende algemene instructies.</t>
  </si>
  <si>
    <t>Institucija mora vsa polja z rumenim ozadjem izpolniti elektronsko v skladu s splošnimi navodili spodaj.</t>
  </si>
  <si>
    <t>Všetky polia so žltým pozadím by mali byť elektronicky vyplnené inštitúciou podľa ďalej uvedených všeobecných pokynov.</t>
  </si>
  <si>
    <t>Die Institute werden gebeten, sich an die im Meldeformular enthaltenen Anweisungen, Definitionen und Anleitungen zu halten.</t>
  </si>
  <si>
    <t>Krediidiasutused või investeerimisühingud peaksid jälgima aruandlusvormil sätestatud juhiseid, määratlusi ja juhendeid.</t>
  </si>
  <si>
    <t>Τα ιδρύματα θα πρέπει να ακολουθήσουν τις υποδείξεις, τους ορισμούς και τις οδηγίες που παρατίθενται στο παρόν έντυπο αναφοράς.</t>
  </si>
  <si>
    <t>Institutions should follow the instructions, definitions and guidance  as set out in this reporting form.</t>
  </si>
  <si>
    <t>Las entidades deben seguir las instrucciones, definiciones y orientación que se indican en este formulario de información.</t>
  </si>
  <si>
    <t>Laitosten on noudatettava tässä raportointilomakkeessa esitettyjä ohjeita ja määritelmiä.</t>
  </si>
  <si>
    <t>Les établissement doivent respecter les instructions, les définitions et les orientations indiquées dans le présent formulaire de déclaration.</t>
  </si>
  <si>
    <t>Gli enti dovrebbero seguire istruzioni, definizioni e orientamenti specificati nel presente modulo di segnalazione.</t>
  </si>
  <si>
    <t>Įstaigos turėtų vadovautis šioje ataskaitos formoje nurodytomis instrukcijomis, apibrėžtimis ir paaiškinimais.</t>
  </si>
  <si>
    <t>Iestādēm ir jāievēro norādījumi, definīcijas un norādes, kas izklāstīti šajā ziņošanas veidlapā.</t>
  </si>
  <si>
    <t>Instellingen dienen de instructies, definities en leidraad te volgen zoals die in dit rapportageformulier zijn uiteengezet.</t>
  </si>
  <si>
    <t>Institucije morajo upoštevati navodila, opredelitve pojmov in smernice, določene v tem obrazcu za poročanje.</t>
  </si>
  <si>
    <t>Inštitúcie by sa mali riadiť pokynmi, vymedzeniami pojmov a usmerneniami, ktoré sú stanovené v tomto formulári hlásenia.</t>
  </si>
  <si>
    <t>Die Einreichungsfrist wird von der nationalen Abwicklungsbehörde festgelegt.</t>
  </si>
  <si>
    <t>Esitamise tähtaja määrab kriisilahendusasutus</t>
  </si>
  <si>
    <t>Η προθεσμία υποβολής καθορίζεται από την εθνική αρχή εξυγίανσης</t>
  </si>
  <si>
    <t>The submission deadline is determined by the National Resolution Authority</t>
  </si>
  <si>
    <t>La Autoridad Nacional de Resolución determinará el plazo límite de presentación</t>
  </si>
  <si>
    <t>Kansallinen kriisinratkaisuviranomainen määrittää lomakkeen palautuspäivän.</t>
  </si>
  <si>
    <t>La date limite de soumission est fixée par l’autorité de résolution nationale</t>
  </si>
  <si>
    <t>Il termine di presentazione è stabilito dall’autorità nazionale di risoluzione</t>
  </si>
  <si>
    <t>Pateikimo terminą nustato nacionalinė pertvarkymo institucija</t>
  </si>
  <si>
    <t>Iesniegšanas termiņu nosaka valsts noregulējuma iestāde</t>
  </si>
  <si>
    <t>De uiterste indieningsdatum wordt vastgesteld door de nationale afwikkelingsautoriteit</t>
  </si>
  <si>
    <t>Rok za predložitev določi nacionalni organ za reševanje</t>
  </si>
  <si>
    <t>Termíny predloženia určuje orgán pre riešenie krízových situácií</t>
  </si>
  <si>
    <t>einem Beitrag, der sich anteilig aus dem Betrag der Verbindlichkeiten – ohne Eigenmittel abzüglich der gedeckten Einlagen – eines Instituts im Verhältnis zu den aggregierten Verbindlichkeiten – ohne Eigenmittel abzüglich der gedeckten Einlagen – aller im Hoheitsgebiet der teilnehmenden Mitgliedstaaten zugelassenen Institute ergibt (jährlicher Grundbeitrag); und</t>
  </si>
  <si>
    <t>osamakse, mis arvutatakse proportsionaalselt sellega, kui suure osa moodustab üksiku krediidiasutuse või investeerimisühingu kohustuste summa (v.a omavahendid ja tagatud hoiused) osalevate liikmesriikide territooriumil tegevusloa saanud krediidiasutuste ja investeerimisühingute kohustuste summast kokku (aastane baasosamakse), ning</t>
  </si>
  <si>
    <t>μια εισφορά η οποία υπολογίζεται κατ’ αναλογία προς το ύψος των υποχρεώσεων ενός ιδρύματος, εξαιρουμένων των ιδίων κεφαλαίων μείον τις καλυπτόμενες καταθέσεις, σε σχέση με το σύνολο των υποχρεώσεων, εξαιρουμένων των ιδίων κεφαλαίων μείον τις καλυπτόμενες καταθέσεις, όλων των ιδρυμάτων με άδεια λειτουργίας στο έδαφος όλων των συμμετεχόντων κρατών μελών (βασική ετήσια συνεισφορά)· και</t>
  </si>
  <si>
    <t>a contribution that is calculated pro-rata to the amount of an individual institution’s liabilities excluding own funds less covered deposits, with respect to the aggregated liabilities excluding own funds less covered deposits of all the institutions authorised in the territories of all the participating Member States (basic annual contribution); and</t>
  </si>
  <si>
    <t>una aportación que se calcula proporcionalmente al importe de los pasivos de una entidad individual, a excepción de los fondos propios y los depósitos garantizados, respecto de los pasivos totales excluidos los fondos propios menos los depósitos garantizados, de todas las entidades autorizadas en los territorios de todos los Estados miembros participantes (aportación anual básica); y</t>
  </si>
  <si>
    <t>une contribution annuelle qui est proportionnelle au montant du passif de l’établissement, hors fonds propres et dépôts couverts, rapporté au total du passif, hors fonds propres et dépôts couverts de l’ensemble des établissements agréés sur le territoire de tous les États membres participants («contribution annuelle de base»); et</t>
  </si>
  <si>
    <t>un contributo calcolato in percentuale dell’ammontare delle passività di un singolo ente, esclusi i fondi propri meno i depositi protetti, in relazione alle passività aggregate, esclusi i fondi propri meno i depositi protetti di tutti gli enti autorizzati nei territori di tutti gli Stati membri partecipanti (contributo annuale di base); e</t>
  </si>
  <si>
    <t>įnašu, kuris apskaičiuojamas proporcingai įstaigos įsipareigojimų sumos, išskyrus nuosavas lėšas, atėmus apdraustuosius indėlius, ir visų įstaigų, gavusių veiklos leidimą visų dalyvaujančių valstybių narių teritorijose, visų įsipareigojimų sumos, išskyrus nuosavas lėšas, atėmus apdraustuosius indėlius, santykiui (bazinis metinis įnašas), ir</t>
  </si>
  <si>
    <t>iemaksa, kuras apmēru aprēķina proporcionāli tam, kāds ir atsevišķās iestādes saistību apmērs, izņemot pašu kapitālu un segtos noguldījumus, attiecībā pret visu iestāžu, kurām ir piešķirta atļauja iesaistīto dalībvalstu teritorijā, kopējo saistību apmēru, izņemot pašu kapitālu un segtos noguldījumus (gada pamata iemaksa), un</t>
  </si>
  <si>
    <t>een bijdrage die wordt berekend volgens de verhouding tussen het bedrag van de passiva van een individuele instelling, exclusief eigen vermogen, verminderd met gewaarborgde deposito's, en het totaalbedrag van de passiva, exclusief eigen vermogen, verminderd met gewaarborgde deposito’s van alle instellingen waaraan op de grondgebieden van alle deelnemende lidstaten vergunning is verleend (jaarlijkse basisbijdrage); en</t>
  </si>
  <si>
    <t>prispevku, ki se izračuna sorazmerno z zneskom obveznosti posameznih institucij, brez kapitala, zmanjšanega za zajamčene vloge, ob upoštevanju skupnih obveznosti, brez kapitala, zmanjšanega za zajamčene vloge, vseh institucij, ki imajo dovoljenje na območjih vseh udeleženih držav članic (osnovni letni prispevek); in</t>
  </si>
  <si>
    <t>príspevku, ktorý sa vypočíta pomerne k sume pasív každej inštitúcie okrem vlastných zdrojov po odpočítaní krytých vkladov, vzhľadom na súhrnné pasíva okrem vlastných zdrojov po odpočítaní krytých vkladov, všetkých inštitúcií povolených na území všetkých zúčastnených členských štátov (základný ročný príspevok) a</t>
  </si>
  <si>
    <t>C19</t>
  </si>
  <si>
    <t>einem Beitrag, der auf der Grundlage des Risikoprofils des Instituts errechnet wird (risikoadjustierter Beitrag).</t>
  </si>
  <si>
    <t>osamakse, mis on arvutatud olenevalt krediidiasutuste või investeerimisühingute riskiprofiilist (riskiga kaalutud osamakse).</t>
  </si>
  <si>
    <t>μια εισφορά η οποία υπολογίζεται ανάλογα με το προφίλ κινδύνου του ιδρύματος (προσαρμοσμένη βάσει κινδύνου εισφορά).</t>
  </si>
  <si>
    <t>a contribution that is calculated depending on the risk profile of the institution (risk-adjusted contribution).</t>
  </si>
  <si>
    <t>una aportación que se calcula en función del perfil de riesgo de la entidad (aportación ajustada al riesgo).</t>
  </si>
  <si>
    <t>vakausmaksu, joka lasketaan laitoksen riskiprofiilin perusteella (riskiprofiiliin mukautettu vakausmaksu).</t>
  </si>
  <si>
    <t>une contribution calculée en fonction du profil de risque de l’établissement (contribution en fonction du profil de risque).</t>
  </si>
  <si>
    <t>un contributo calcolato in funzione del profilo di rischio dell’ente (contributo adeguato in funzione del rischio).</t>
  </si>
  <si>
    <t>įnašu, kuris apskaičiuojamas atsižvelgiant į įstaigos rizikos pobūdį (pagal riziką pakoreguotas įnašas).</t>
  </si>
  <si>
    <t>iemaksa, kas ir aprēķināta, pamatojoties uz iestādes riska līmeni (riska līmenim pielāgota iemaksa).</t>
  </si>
  <si>
    <t>een bijdrage die wordt berekend afhankelijk van het risicoprofiel van de instelling (een voor risico's aangepaste bijdrage).</t>
  </si>
  <si>
    <t>prispevku, ki se izračuna glede na profil tveganja institucije (prispevek, prilagojen tveganjem).</t>
  </si>
  <si>
    <t>príspevku, ktorý sa vypočíta v závislosti od rizikového profilu inštitúcie (príspevok upravený podľa rizika).</t>
  </si>
  <si>
    <t>Allgemeine Angaben:
(General information)</t>
  </si>
  <si>
    <t>Üldteave:
(General Information)</t>
  </si>
  <si>
    <t>Γενικές πληροφορίες:</t>
  </si>
  <si>
    <t>General information:</t>
  </si>
  <si>
    <t>Información general:
(General Information)</t>
  </si>
  <si>
    <t>Yleistiedot:</t>
  </si>
  <si>
    <t>Informations générales:
(General Information)</t>
  </si>
  <si>
    <t>Informazioni generali</t>
  </si>
  <si>
    <t>Bendra informacija</t>
  </si>
  <si>
    <t>Vispārīga informācija</t>
  </si>
  <si>
    <t>Algemene informatie:</t>
  </si>
  <si>
    <t>Splošne informacije:</t>
  </si>
  <si>
    <t>Všeobecné informácie:
(General Information)</t>
  </si>
  <si>
    <t>Jährlicher Grundbeitrag:
(Basic annual contribution)</t>
  </si>
  <si>
    <t>Aasta baasosamakse:
(Basic annual contribution)</t>
  </si>
  <si>
    <t>Βασική ετήσια συνεισφορά:</t>
  </si>
  <si>
    <t>Basic annual contribution:</t>
  </si>
  <si>
    <t>Contribución anual de base:
(Basic annual contribution)</t>
  </si>
  <si>
    <t>Vuotuinen perusvakausmaksu:</t>
  </si>
  <si>
    <t>Contribution annuelle de base:
(Basic annual contribution)</t>
  </si>
  <si>
    <t>Contributo annuale di base</t>
  </si>
  <si>
    <t>Bazinis metinis įnašas</t>
  </si>
  <si>
    <t>Gada pamata iemaksa:</t>
  </si>
  <si>
    <t>Jaarlijkse basisbijdrage:</t>
  </si>
  <si>
    <t>Osnovni letni prispevek:</t>
  </si>
  <si>
    <t>Základný ročný príspevok:
(Basic annual contribution)</t>
  </si>
  <si>
    <t>Abzüge:
(Deductions)</t>
  </si>
  <si>
    <t>Mahaarvamised:
(Deductions)</t>
  </si>
  <si>
    <t>Αφαιρέσεις:</t>
  </si>
  <si>
    <t>Deductions:</t>
  </si>
  <si>
    <t>Deducciones:
(Deductions)</t>
  </si>
  <si>
    <t>Vähennykset:</t>
  </si>
  <si>
    <t>Déductions:
(Deductions)</t>
  </si>
  <si>
    <t>Deduzioni</t>
  </si>
  <si>
    <t>Atskaitymai</t>
  </si>
  <si>
    <t>Atskaitījumi:</t>
  </si>
  <si>
    <t>Aftrek:</t>
  </si>
  <si>
    <t>Odbitki:</t>
  </si>
  <si>
    <t>Odpočty:
(Deductions)</t>
  </si>
  <si>
    <t>Risikoanpassung: 
(Risk adjustment)</t>
  </si>
  <si>
    <t>Riskiga korrigeerimine: 
(Risk adjustment)</t>
  </si>
  <si>
    <t xml:space="preserve">Προσαρμογή βάσει κινδύνου: </t>
  </si>
  <si>
    <t xml:space="preserve">Risk adjustment: </t>
  </si>
  <si>
    <t>Ajuste al riesgo: 
(Risk adjustment)</t>
  </si>
  <si>
    <t xml:space="preserve">Riskikorjaus: </t>
  </si>
  <si>
    <t>Ajustement en fonction des risques: 
(Risk adjustment)</t>
  </si>
  <si>
    <t xml:space="preserve">Correzione per il rischio </t>
  </si>
  <si>
    <t xml:space="preserve">Rizikos koregavimas </t>
  </si>
  <si>
    <t xml:space="preserve">Riska korekcija: </t>
  </si>
  <si>
    <t xml:space="preserve">Risicoaanpassing: </t>
  </si>
  <si>
    <t xml:space="preserve">Popravek zaradi tveganja: </t>
  </si>
  <si>
    <t>Úprava rizika: 
(Risk adjustment)</t>
  </si>
  <si>
    <t>Definitionen und Anleitung:
(Definitions and guidance)</t>
  </si>
  <si>
    <t>Mõisted ja reguleerimisala:
(Definitions and guidance)</t>
  </si>
  <si>
    <t>Ορισμοί και οδηγίες:</t>
  </si>
  <si>
    <t>Definitions and guidance:</t>
  </si>
  <si>
    <t>Definiciones y directrices:
(Definitions and guidance)</t>
  </si>
  <si>
    <t>Määritelmät ja ohjeet:</t>
  </si>
  <si>
    <t>Définitions et orientations:
(Definitions and guidance)</t>
  </si>
  <si>
    <t>Definizioni e orientamenti</t>
  </si>
  <si>
    <t>Apibrėžtys ir paaiškinimai</t>
  </si>
  <si>
    <t>Definīcijas un norādes:</t>
  </si>
  <si>
    <t>Definities en leidraad:</t>
  </si>
  <si>
    <t>Opredelitev pojmov in navodila:</t>
  </si>
  <si>
    <t>Vymedzenie pojmov a usmernenia:
(Definitions and guidance)</t>
  </si>
  <si>
    <t>Validierungsregeln:
(Validation rules)</t>
  </si>
  <si>
    <t>Valideerimiseeskirjad:
(Validation rules)</t>
  </si>
  <si>
    <t>Κανόνες επικύρωσης:</t>
  </si>
  <si>
    <t>Validation rules:</t>
  </si>
  <si>
    <t>Normas de validación:
(Validation rules)</t>
  </si>
  <si>
    <t>Validointisäännöt:</t>
  </si>
  <si>
    <t>Règles de validation:
(Validation rules)</t>
  </si>
  <si>
    <t>Regole per la convalida</t>
  </si>
  <si>
    <t>Patvirtinimo taisyklės</t>
  </si>
  <si>
    <t>Apstiprināšanas noteikumi:</t>
  </si>
  <si>
    <t>Valideringsregels:</t>
  </si>
  <si>
    <t>Pravila validacije:</t>
  </si>
  <si>
    <t>Pravidlá validácie:
(Validation rules)</t>
  </si>
  <si>
    <t>Das Institut sollte gemäß den unten angegebenen allgemeinen Anweisungen alle Felder mit GELBEM Hintergrund elektronisch ausfüllen.</t>
  </si>
  <si>
    <t>Kõik KOLLASE taustaga väljad peaks krediidiasutus või investeerimisühing täitma elektrooniliselt vastavalt järgmistele üldjuhistele.</t>
  </si>
  <si>
    <t>Όλα τα πεδία με ΚΙΤΡΙΝΟ φόντο θα πρέπει να συμπληρώνονται ηλεκτρονικά από το ίδρυμα σύμφωνα με τις γενικές οδηγίες που παρατίθενται κατωτέρω.</t>
  </si>
  <si>
    <t>All fields with a YELLOW background should be filled electronically by the institution according to the general instructions below.</t>
  </si>
  <si>
    <t>Todos los campos con fondo AMARILLO deben cumplimentarse de forma electrónica por la entidad de acuerdo con las instrucciones generales siguientes.</t>
  </si>
  <si>
    <t>Laitos täyttää kaikki KELTAISELLA taustavärillä merkityt kentät sähköisesti alla olevien yleisohjeiden mukaisesti.</t>
  </si>
  <si>
    <t>Tous les champs à fond JAUNE doivent être remplis par voie électronique par l’établissement conformément aux instructions générales ci-dessous.</t>
  </si>
  <si>
    <t>Tutti i campi con sfondo GIALLO dovrebbero essere compilati elettronicamente dall’ente in base alle istruzioni generali riportate di seguito.</t>
  </si>
  <si>
    <t>Įstaiga, vadovaudamasi toliau išdėstytomis bendromis instrukcijomis, turėtų elektroniniu būdu užpildyti visus GELTONU fonu pažymėtus laukelius.</t>
  </si>
  <si>
    <t>Visi ar DZELTENU iekrāsotie lauki iestādei ir jāaizpilda elektroniski saskaņā ar turpmāk izklāstītajiem vispārīgajiem norādījumiem.</t>
  </si>
  <si>
    <t>De instelling dient alle velden met een GELE achtergrond elektronisch invullen volgens de hiernavolgende algemene instructies.</t>
  </si>
  <si>
    <t>Institucija mora vsa polja z RUMENIM ozadjem izpolniti elektronsko v skladu s splošnimi navodili spodaj.</t>
  </si>
  <si>
    <t>Všetky polia so ŽLTÝM pozadím by mali byť elektronicky vyplnené inštitúciou podľa ďalej uvedených všeobecných pokynov.</t>
  </si>
  <si>
    <t>Felder mit BLAUEM Hintergrund werden automatisch generiert.</t>
  </si>
  <si>
    <t>SINISE taustaga väljad genereeritakse automaatselt.</t>
  </si>
  <si>
    <t>Τα πεδία με ΓΑΛΑΖΙΟ φόντο συμπληρώνονται αυτόματα.</t>
  </si>
  <si>
    <t>Fields with BLUE background are automatically generated.</t>
  </si>
  <si>
    <t>Los campos con fondo AZUL se generan de manera automática.</t>
  </si>
  <si>
    <t>Tiedot SINISELLÄ taustavärillä merkittyihin kenttiin tuotetaan automaattisesti.</t>
  </si>
  <si>
    <t>Les champs à fond BLEU sont générés automatiquement.</t>
  </si>
  <si>
    <t>I campi con sfondo BLU sono generati automaticamente.</t>
  </si>
  <si>
    <t>MĖLYNU fonu pažymėti laukeliai užpildomi automatiškai.</t>
  </si>
  <si>
    <t>Ar ZILU iekrāsotie lauki tiek ģenerēti automātiski.</t>
  </si>
  <si>
    <t>Velden met een BLAUWE achtergrond worden automatisch gegenereerd.</t>
  </si>
  <si>
    <t>Polja z MODRIM ozadjem so samodejno izpolnjena.</t>
  </si>
  <si>
    <t>Polia s MODRÝM pozadím sú generované automaticky.</t>
  </si>
  <si>
    <t>Die Definitionen, die Anweisungen und das für jedes Feld festgelegte Format müssen eingehalten werden. Ein „Link“ in jedem Feld führt zu seiner Definition und den zugehörigen Anweisungen. Felder in ROTER Schrift haben einen direkten Bezug auf die COREP/FINREP-Berichterstattung. Konsultieren Sie bitte dazu die Referenz im Reiter „Definitionen und Anleitung“.</t>
  </si>
  <si>
    <t>Arvestada tuleb iga välja jaoks ette nähtud määratlusi, suuniseid ja vormingut. Iga välja juures suunab link selle määratluse ja seonduvate suuniste juurde.  PUNASEGA kirjutatud lingid on otseviitega COREP/FINREP aruandlusele.  Vaadake viidet vahelehel "Mõisted ja reguleerimisala".</t>
  </si>
  <si>
    <t>Θα πρέπει να τηρούνται οι ορισμοί, οι οδηγίες και ο μορφότυπος που καθορίζεται για κάθε πεδίο. Για κάθε πεδίο υπάρχει ένας σύνδεσμος που παραπέμπει στον ορισμό του και σε σχετικές οδηγίες. Τα πεδία που εμφανίζονται με ΚΟΚΚΙΝΟ χρώμα παραπέμπουν απευθείας στις απαιτήσεις εποπτικής αναφοράς COREP/FINREP Συμβουλευτείτε την παραπομπή στην καρτέλα «Ορισμοί και οδηγίες».</t>
  </si>
  <si>
    <t>Definitions, guidance and the format specified for each field should be respected. For each field, a 'Link' leads to its definition and related guidance. Links written in RED, have a direct reference to COREP/FINREP reporting. Please consult the reference in the "Definitions and guidance" tab.</t>
  </si>
  <si>
    <t>Se deben respetar las definiciones, directrices y formato especificado para cada campo. Un «enlace» lleva a la definición y directrices relacionadas de cada campo. Los enlaces escritos en ROJO tienen una referencia directa a los informes COREP/FINREP. Consulte la referencia en la pestaña «Definiciones y directrices».</t>
  </si>
  <si>
    <t>Laitoksen on noudatettava kutakin kenttää koskevia määritelmiä, ohjeita ja muotoa. Jokaisessa kentässä on linkki, joka vie kentän määritelmään ja siihen liittyviin ohjeisiin. PUNAISELLA kirjoitetuista linkeistä on suora viittaus COREP-/FINREP-raportointiin. Katso viittaus Määritelmät ja ohjeet -välilehdeltä.</t>
  </si>
  <si>
    <t>Il convient de respecter les définitions, les orientations et le format spécifié pour chaque champ. Pour chaque champ, un «Lien» mène vers sa définition et vers les orientations pertinentes. Les liens écrits en ROUGE comportent une référence directe aux déclarations COREP/FINREP. Veuillez consulter la référence dans l’onglet «Définitions et orientations».</t>
  </si>
  <si>
    <t>Le definizioni, gli orientamenti e il formato specificato per ogni campo dovrebbero essere rispettati. Per ogni campo, un “link” conduce alla sua definizione e ai relativi orientamenti. I link riportati in ROSSO contengono un riferimento diretto ai modelli di segnalazione COREP/FINREP. Consultare il riferimento nella scheda “Definizioni e orientamenti”.</t>
  </si>
  <si>
    <t>Reikėtų laikytis kiekvienam laukeliui priskirtų apibrėžčių, paaiškinimų ir formato. Kiekviename laukelyje pateikiamas saitas, kurį paspaudus nukreipiama į jam skirtas apibrėžtis ir atitinkamus paaiškinimus. RAUDONOS spalvos saitai yra tiesioginės nuorodos į COREP / FINREP ataskaitas. Žr. informaciją kortelėje „Apibrėžtys ir paaiškinimai“.</t>
  </si>
  <si>
    <t>Ir jāņem vērā katram laukam norādītās definīcijas, norādījumi un formāts. Katram laukam norāde 'Saite' aizved uz tā definīciju un saistītajiem norādījumiem. SARKANĀ krāsā ietvertās saites tieši attiecas uz COREP/FINREP ziņošanu. Lūdzu skatīt atsauci cilnē “Definīcijas un norādes”.</t>
  </si>
  <si>
    <t>De definities, de leidraad en het voor elk veld vastgelegde formaat dienen in acht te worden genomen. De ‘Link’ bij elk veld leidt naar de bijbehorende definitie en leidraad. "Links" in het ROOD verwijzen rechtstreeks naar COREP/FINREP-rapportages. Raadpleeg de verwijzingen in de tab "Definities en leidraad".</t>
  </si>
  <si>
    <t>Upoštevati je treba opredelitve pojmov, navodila in obliko, ki so določeni za posamezno polje. Za vsako polje je navedena „Povezava“ do ustrezne opredelitve pojma in ustreznih navodil. Povezave v RDEČI barvi se neposredno sklicujejo na poročanje COREP/FINREP. Za navodila glej sklic v zavihku „Opredelitev pojmov in navodila“.</t>
  </si>
  <si>
    <t>Vymedzenia pojmov, usmernenia a formát stanovený pre každé pole treba dodržiavať. Pre každé pole „odkaz“ vedie k jeho vymedzeniu pojmu a súvisiacim usmerneniam. Odkazy napísané ČERVENOU sa týkajú priamo výkazníctva COREP/FINREP. Pozrite si, prosím, odkaz v karte Vymedzenia pojmov a usmernenia.</t>
  </si>
  <si>
    <t>Anwendungsbereich: Das vorliegende Meldeformular gilt für die folgenden Institute auf Ebene des Einzelinstituts:</t>
  </si>
  <si>
    <t>Kohaldamisala: Käesolevat aruandlusvormi kasutatakse järgmiste krediidiasutuste ja investeerimisühingute korral juriidilise isiku tasandil:</t>
  </si>
  <si>
    <t>Πεδίο εφαρμογής: Το παρόν έντυπο αναφοράς ισχύει για τα ακόλουθα ιδρύματα σε επίπεδο νομικής οντότητας:</t>
  </si>
  <si>
    <t>Scope of application: The present reporting form applies to the following institutions at legal entity level:</t>
  </si>
  <si>
    <t>Ámbito de aplicación: El presente formulario será aplicable a las siguientes entidades a nivel de persona jurídica:</t>
  </si>
  <si>
    <t>Soveltamisala: Tätä raportointilomaketta sovelletaan seuraaviin laitoksiin oikeushenkilön tasolla:</t>
  </si>
  <si>
    <t>Champ d’application: Le présent formulaire de déclaration s’applique aux établissements suivants au niveau de l’entité juridique :</t>
  </si>
  <si>
    <t>Ambito di applicazione: il presente modulo di segnalazione si applica alle seguenti entità giuridiche:</t>
  </si>
  <si>
    <t>Taikymo sritis. Ši ataskaitos forma taikoma šioms įstaigoms juridinio subjekto lygmeniu:</t>
  </si>
  <si>
    <t>Piemērošanas joma Šī ziņošanas veidlapa ir piemērojama šādām iestādēm juridiskās personas līmenī:</t>
  </si>
  <si>
    <t>Toepassingsgebied: Het onderhavige rapportageformulier is van toepassing op de volgende instellingen op het niveau van een rechtspersoon:</t>
  </si>
  <si>
    <t>Področje uporabe: Ta obrazec za poročanje se uporablja za naslednje institucije na ravni pravnega subjekta:</t>
  </si>
  <si>
    <t>Rozsah uplatňovania: Tento formulár hlásenia sa vzťahuje na nasledujúce inštitúcie na úrovni právneho subjektu:</t>
  </si>
  <si>
    <t>• in einem teilnehmenden Mitgliedstaat niedergelassene Kreditinstitute im Sinne von Artikel 2 Absatz 1 Nummer 2 der Richtlinie 2014/59/EU und</t>
  </si>
  <si>
    <t>• osalevas liikmesriigis asuvad krediidiasutused, nagu on määratletud direktiivi 2014/59/EL artikli 2 lõike 1 punktis 2, ning</t>
  </si>
  <si>
    <t>• πιστωτικά ιδρύματα εγκατεστημένα σε συμμετέχον κράτος μέλος, όπως ορίζονται στο άρθρο 2 παράγραφος 1 σημείο 2 της οδηγίας 2014/59/ΕΕ· και</t>
  </si>
  <si>
    <t>•  Credit institutions established in a participating Member State, as defined in point (2) of Article 2(1) of Directive 2014/59/EU; and</t>
  </si>
  <si>
    <t>• Entidades de crédito establecidas en un Estado miembro participante, conforme a la definición del artículo 2, apartado 1, punto 2 de la Directiva 2014/59/UE; y</t>
  </si>
  <si>
    <t>•  direktiivin 2014/59/EU 2 artiklan 1 kohdan 2 alakohdassa olevan määritelmän mukaiset osallistuvaan jäsenvaltioon sijoittautuneet luottolaitokset; ja</t>
  </si>
  <si>
    <t>•  établissements de crédit établis dans un État membre participant, au sens de l’article 2, paragraphe 1, point 2), de la directive 2014/59/UE; et</t>
  </si>
  <si>
    <t>•  Kredito įstaigoms, įsteigtoms dalyvaujančioje valstybėje narėje, kaip apibrėžta Direktyvos 2014/59/ES 2 straipsnio 1 dalies 2 punkte, ir</t>
  </si>
  <si>
    <t>•  Iesaistītajā dalībvalstī izveidotajām kredītiestādēm, kā tas definēts Direktīvas 2014/59/ES 2. panta 1. punkta 2. apakšpunktā; un</t>
  </si>
  <si>
    <t>•  Kredietinstellingen die zijn gevestigd in een deelnemende lidstaat, als gedefinieerd in artikel 2, lid 1, punt 2, van Richtlijn 2014/59/EU; en</t>
  </si>
  <si>
    <t>•  kreditne institucije s sedežem v sodelujoči državi članici, kot so opredeljene v točki (2) člena 2(1) Direktive 2014/59/EU; in</t>
  </si>
  <si>
    <t>• úverové inštitúcie založené v zúčastnenom členskom štáte podľa vymedzenia v článku 2 ods. 1 bode 2 smernice 2014/59/EÚ a</t>
  </si>
  <si>
    <t>C46</t>
  </si>
  <si>
    <t>C52</t>
  </si>
  <si>
    <t>Abgesehen von folgenden Ausnahmen sind alle Felder mit Informationen auf Einzelinstitutsebene auszufüllen:</t>
  </si>
  <si>
    <t>Vahelehed tuleb täita individuaalse juriidilise isiku teabega, välja arvatud järgmistel juhtudel:</t>
  </si>
  <si>
    <t>Όλα τα πεδία θα πρέπει να συμπληρώνονται με στοιχεία σε επίπεδο μεμονωμένης οντότητας, εκτός από τις εξής περιπτώσεις:</t>
  </si>
  <si>
    <t>All fields should be filled with information at individual entity level, except:</t>
  </si>
  <si>
    <t>Todos los campos se deben cumplimentar con información de cada entidad, salvo:</t>
  </si>
  <si>
    <t>Kaikki kentät täytetään yksittäisen yhteisön tason tiedoilla lukuun ottamatta seuraavia tapauksia:</t>
  </si>
  <si>
    <t>Les onglets doivent être remplis avec des informations au niveau de l’entité individuelle, sauf:</t>
  </si>
  <si>
    <t>Tutti i campi dovrebbero essere compilati con le informazioni a livello di singola entità, tranne:</t>
  </si>
  <si>
    <t>Į visus laukelius turi būti įrašoma atskiro subjekto lygmens informacija, išskyrus:</t>
  </si>
  <si>
    <t>Visi lauki ir aizpildāmi ar informāciju atsevišķas iestādes līmenī, izņemot:</t>
  </si>
  <si>
    <t>Alle velden worden gevuld met informatie op het niveau van een individuele entiteit, behalve:</t>
  </si>
  <si>
    <t>Posamezna polja je treba izpolniti z informacijami na ravni posameznega subjekta, razen v naslednjih primerih:</t>
  </si>
  <si>
    <t>Všetky polia by mali byť vyplnené informáciami na úrovni jednotlivého subjektu s výnimkou:</t>
  </si>
  <si>
    <t>C54</t>
  </si>
  <si>
    <t>C55</t>
  </si>
  <si>
    <t>C56</t>
  </si>
  <si>
    <t>• für die Liquiditätsdeckungsquote: Der Indikator ist auf der Ebene der Liquiditätsuntergruppe zu melden. Der Wert des Indikators auf Ebene der Liquiditätsuntergruppe wird jedem der Liquiditätsuntergruppe angehörenden Institut für die Berechnung seines Risikoindikators zugewiesen; und</t>
  </si>
  <si>
    <t>• Likviidsuskattekordaja: näitaja esitatakse likviidsusalamrühma tasandil. Sellise riskinäitajaga likviidsusalamrühma tasandil saadud tulemus määratakse igale krediidiasutusele või investeerimisühingutele, mis on tema riskinäitaja arvutamise eesmärgil osa likviidsusalamrühmast.</t>
  </si>
  <si>
    <t>•  Για τον δείκτη κάλυψης ρευστότητας (LCR): ο δείκτης αναφέρεται σε επίπεδο υποομάδας ρευστότητας. Η βαθμολογία την οποία λαμβάνει ο εν λόγω δείκτης σε επίπεδο υποομάδας ρευστότητας πρέπει να αποδίδεται σε κάθε ίδρυμα που αποτελεί μέρος της υποομάδας ρευστότητας για τους σκοπούς του υπολογισμού του δείκτη κινδύνου του συγκεκριμένου ιδρύματος· και</t>
  </si>
  <si>
    <t>•  For the LCR: the indicator shall be reported at the level of the liquidity sub-group. The score obtained by that indicator at the liquidity sub-group level shall be attributed to each institution, which is part of the liquidity sub-group for the purposes of calculating that institution's risk indicator; and</t>
  </si>
  <si>
    <t>• Para la LCR: el indicador se comunicará al nivel del subgrupo de liquidez. La puntuación obtenida por ese indicador a nivel de subgrupo de liquidez se asignará a cada entidad que forme parte del subgrupo de liquidez a efectos de calcular el indicador de riesgo de esa entidad; y</t>
  </si>
  <si>
    <t>•  Maksuvalmiusvaatimus: indikaattori raportoidaan maksuvalmiusalaryhmän tasolla. Kyseisellä riski-indikaattorilla maksuvalmiusalaryhmän tasolla saatua tulosta sovelletaan maksuvalmiusalaryhmään kuuluvaan jokaiseen laitokseen kyseisen laitoksen riski-indikaattorin laskemiseksi.</t>
  </si>
  <si>
    <t>•  pour le RCL: l’indicateur doit être déclaré au niveau du sous-groupe de liquidité. La note obtenue par cet indicateur au niveau du sous-groupe de liquidité doit être attribuée à chaque établissement qui fait partie du sous-groupe de liquidité aux fins de calculer l’indicateur de risque de cet établissement; et</t>
  </si>
  <si>
    <t>•  per ilcoefficiente di copertura della liquidità (LCR): l’indicatore deve essere riportato a livello di sottogruppo. Il punteggio ottenuto da tale indicatore a livello di sottogruppo della liquidità è da attribuire a ciascun ente che forma parte del sottogruppo della liquidità ai fini del calcolo dell’indicatore di rischio di tale ente; e</t>
  </si>
  <si>
    <t>•  padengimo likvidžiuoju turtu rodiklio atveju: rodiklis turi būti nurodytas likvidumo pogrupio lygmeniu. Vertė, gauta tą rodiklį apskaičiavus likvidumo pogrupio lygmeniu, priskiriama kiekvienai įstaigai, įtrauktai į likvidumo pogrupį skaičiuojant tos įstaigos rizikos rodiklį; ir</t>
  </si>
  <si>
    <t>•  likviditātes segumam: rādītājs jānorāda likviditātes apakšgrupas līmenī. Šis rādītājs, kas iegūts likviditātes apakšgrupas līmenī, ir attiecināms ir jebkuru iestādi, kura ir likviditātes apakšgrupas daļa, lai aprēķinātu šīs iestādes riska rādītāju; un</t>
  </si>
  <si>
    <t>•  Voor de LCR: de indicator moet worden gerapporteerd op het niveau van de liquiditeitssubgroep. De score die deze indicator op het niveau van de liquiditeitssubgroep behaalt, moet aan iedere instelling die deel uitmaakt van de liquiditeitssubgroep worden toegekend voor de berekening van de risico-indicator van die instelling.</t>
  </si>
  <si>
    <t>•  za količnik likvidnostnega kritja: kazalnik se sporoči na ravni likvidnostne podskupine. Rezultat, pridobljen z navedenim kazalnikom na ravni likvidnostne podskupine, je treba pripisati vsaki instituciji, ki je del likvidnostne podskupine, za namene izračuna kazalnika tveganja navedene institucije; in</t>
  </si>
  <si>
    <t>• v prípade LCR: ukazovateľ sa vykazuje na úrovni podskupiny likvidity. Bodové hodnotenie dosiahnuté daným ukazovateľom na úrovni podskupiny likvidity sa priradí každej inštitúcii, ktorá je súčasťou podskupiny likvidity, na účely výpočtu ukazovateľa rizika danej inštitúcie a</t>
  </si>
  <si>
    <t>• Para otras circunstancias definidas en el Reglamento (UE) 575/2013: los indicadores pertinentes pueden notificarse a nivel consolidado. En estos casos, la puntuación obtenida por esos indicadores a nivel consolidado se asignará a cada entidad que forme parte del grupo a efectos de calcular los indicadores de riesgo de esa entidad.</t>
  </si>
  <si>
    <t>•  per altre circostanze definite nel regolamento (UE) n. 575/2013: gli indicatori pertinenti possono essere riportati su base consolidata. In tali circostanze, il punteggio ottenuto da tali indicatori di rischio a livello consolidato è da attribuire a ciascun ente che forma parte del gruppo ai fini del calcolo degli indicatori di rischio di tale ente.</t>
  </si>
  <si>
    <t>•  kitomis aplinkybėmis, nustatytomis Reglamente (ES) Nr. 575/2013: atitinkami rodikliai gali būti nurodyti konsoliduotu lygmeniu. Tokiais atvejais vertė, gauta tuos rodiklius apskaičiavus konsoliduotu lygmeniu, priskiriama kiekvienai įstaigai, įtrauktai į grupę skaičiuojant tos įstaigos rizikos rodiklius.</t>
  </si>
  <si>
    <t>•  citiem apstākļiem, kas definēti Regulā (ES) Nr. 575/2013: attiecīgos rādītājus var norādīt konsolidētā līmenī. Šādos gadījumos konsolidētā līmenī iegūtie rādītāji ir attiecināmi uz katru iestādi, kura ir grupas daļa, lai aprēķinātu šīs iestādes riska rādītājus.</t>
  </si>
  <si>
    <t>•  Voor andere omstandigheden die worden gedefinieerd in Verordening (EU) nr. 575/2013 kunnen de relevante indicatoren op consolidatieniveau worden gerapporteerd. In dergelijke gevallen moet de score die deze indicatoren op consolidatieniveau behalen, aan iedere instelling die deel uitmaakt van de groep worden toegekend voor de berekening van de risico-indicatoren van die instelling</t>
  </si>
  <si>
    <t>•  za druge okoliščine, opredeljene v Uredbi (EU) št. 575/2013: relevantne kazalnike se lahko sporoči na konsolidirani ravni. V takšnih primerih je treba rezultat, pridobljen z navedenimi kazalniki na konsolidirani ravni, pripisati vsaki instituciji, ki je del skupine, za namene izračuna kazalnikov tveganja navedene institucije.</t>
  </si>
  <si>
    <t>Kui kaks kohaldamisala krediidiasutust või investeerimisühingut liitusid vastava aruandeaasta jooksul (vastavalt ülalnimetatud määratlusele 3. punktis), võib kohalduda mitu stsenaariumi:</t>
  </si>
  <si>
    <t>Σε περίπτωση συγχώνευσης δύο ιδρυμάτων που εμπίπτουν στο πεδίο εφαρμογής κατά τη διάρκεια του τρέχοντος έτους αναφοράς (όπως ορίζεται στη γενική οδηγία αριθ. 3 ανωτέρω), μπορούν να προκύψουν διάφορα σενάρια:</t>
  </si>
  <si>
    <t>Where two institutions in scope have merged in the current reporting year (as defined in n.3 above), different scenarios can occur:</t>
  </si>
  <si>
    <t>En el caso de que se hayan fusionado dos entidades en el ejercicio en curso (según se define en el punto 3 anterior), pueden darse distintos escenarios:</t>
  </si>
  <si>
    <t>Jos kaksi soveltamisalaan kuuluvaa laitosta on sulautunut kuluvana raportointivuonna (kuten edellä kohdassa 3 on määritelty), ovat eri vaihtoehdot mahdollisia:</t>
  </si>
  <si>
    <t>Lorsque deux établissements relevant du champ d’application ont fusionné pendant l’année de déclaration en cours (telle que définie au nº 3 ci-dessus), différents scénarios peuvent se produire:</t>
  </si>
  <si>
    <t>Nel caso in cui due enti siano stati interessati da un'operazione di fusione nell’anno di riferimento corrente (come definito al precedente punto 3), si possono verificare diversi scenari:</t>
  </si>
  <si>
    <t>Jeigu dvi prižiūrimos įstaigos susijungia einamaisiais ataskaitiniais metais (kaip apibrėžta 3 punkte), galimi įvairūs scenarijai:</t>
  </si>
  <si>
    <t>Ja ir apvienojušās divas iestādes kārtējā pārskata gadā (kā definēts 3. punktā iepriekš), ir iespējami dažādi scenāriji:</t>
  </si>
  <si>
    <t>Wanneer twee instellingen die onder het toepassingsgebied vallen, zijn gefuseerd in het onderhavige rapportagejaar (zoals gedefinieerd in nr. 3 hierboven), kunnen zich verschillende scenario's voordoen:</t>
  </si>
  <si>
    <t>Kadar se dve instituciji združita v tekočem letu poročanja (kot je določeno v točki 3 zgoraj), so možni različni scenariji:</t>
  </si>
  <si>
    <t>Ak sa dve inštitúcie, patriace do rozsahu pôsobnosti, zlúčili, v tomto roku vykazovania (podľa vymedzenia v č. 3) môžu nastať rôzne scenáre:</t>
  </si>
  <si>
    <t>• Aus dem Zusammenschluss der beiden Institute geht ein neu zugelassenes Institut hervor (A+B=C).</t>
  </si>
  <si>
    <t>• kahe krediidiasutuse või investeerimisühingu liitumise tulemuseks on uus litsetsitud asutus (A+B=C)</t>
  </si>
  <si>
    <t>• Από τη συγχώνευση δύο ιδρυμάτων προκύπτει ίδρυμα με νέα άδεια λειτουργίας (Α+Β=Γ)</t>
  </si>
  <si>
    <t>•  A newly licensed institution results from the merger of two institutions (A+B=C)</t>
  </si>
  <si>
    <t>• Surge una entidad que ha obtenido una licencia recientemente de la fusión de dos entidades (A + B = C)</t>
  </si>
  <si>
    <t>•  Kahden laitoksen sulautumisesta syntyy uusi laitos, jolle myönnetään toimilupa (A+B=C).</t>
  </si>
  <si>
    <t>•  Un établissement nouvellement agréé naît de la fusion de deux établissements (A+B=C)</t>
  </si>
  <si>
    <t>• dalla fusione dei due enti ha origine un ente con una nuova licenza (A + B = C);</t>
  </si>
  <si>
    <t>•  susijungus dviems įstaigoms sukuriama nauja licencijuojama įstaiga (A+B=C);</t>
  </si>
  <si>
    <t>•  Jaunu licencēto iestādi izveido, apvienojoties divām iestādēm (A+B=C)</t>
  </si>
  <si>
    <t>•  Uit de fusie van twee instellingen komt een instelling met een nieuwe vergunning voort (A+B=C)</t>
  </si>
  <si>
    <t>•  institucija z novim dovoljenjem je rezultat združitve dveh institucij (A+B=C)</t>
  </si>
  <si>
    <t>•  Novo licencovaná inštitúcia vznikla fúziou dvoch inštitúcií (A+B=C)</t>
  </si>
  <si>
    <t>• Ein Institut behält die Banklizenz (A+B=A).</t>
  </si>
  <si>
    <t>• üks krediidiasutus või investeerimisühing säilitab oma panganduslitsentsi (A+B=A)</t>
  </si>
  <si>
    <t>• Το ένα από τα ιδρύματα διατηρεί την άδεια λειτουργίας (A+B=A)</t>
  </si>
  <si>
    <t>• Una entidad mantiene la licencia bancaria (A + B = A)</t>
  </si>
  <si>
    <t>•  Yksi laitoksista säilyttää pankkitoimiluvan (A+B=A).</t>
  </si>
  <si>
    <t>•  Un établissement conserve l’agrément bancaire (A+B=A)</t>
  </si>
  <si>
    <t>• uno dei due enti mantiene la propria licenza bancaria (A + B = A);</t>
  </si>
  <si>
    <t>•  banko licenciją išlaiko viena įstaiga (A+B=A);</t>
  </si>
  <si>
    <t>•  Viena iestāde saglabā licenci bankas darbību veikšanai (A+B=A)</t>
  </si>
  <si>
    <t>•  Eén instelling behoudt de bankvergunning (A+B=A)</t>
  </si>
  <si>
    <t>•  ena institucija ohrani dovoljenje za opravljanje bančnih storitev (A+B=A)</t>
  </si>
  <si>
    <t>•  Jedna inštitúcia si uchová bankovú licenciu (A+B=A)</t>
  </si>
  <si>
    <t>• Ein teilweiser Zusammenschluss, bei dem beide Institute ihre Banklizenz behalten (A+B=A+B).</t>
  </si>
  <si>
    <t>• osalisel liitumisel säilitavad oma panganduslitsentsid mõlemad pooled (A+B=A+B)</t>
  </si>
  <si>
    <t>• Μερική συγχώνευση, στο πλαίσιο της οποίας αμφότερα τα ιδρύματα διατηρούν τις άδειες λειτουργίας τους (A+B=A+B)</t>
  </si>
  <si>
    <t>• Una fusión parcial en la que ambas entidades conservan sus licencias bancarias (A + B = A + B)</t>
  </si>
  <si>
    <t>•  Osittainen sulautuminen, jossa molemmat laitokset säilyttävät pankkitoimilupansa (A+B=A+B).</t>
  </si>
  <si>
    <t>•  Une fusion partielle se produit dans laquelle les deux établissements conservent leur agrément bancaire (A+B=A+B)</t>
  </si>
  <si>
    <t>• una fusione parziale in cui entrambi gli enti conservano le proprie licenze bancarie (A + B = A + B).</t>
  </si>
  <si>
    <t>•  dalinis susijungimas, kai abi įstaigos išlaiko savo banko licencijas (A+B=A+B).</t>
  </si>
  <si>
    <t>•  Daļēja apvienošanās, kurā abas iestādes saglabā licenci bankas darbību veikšanai (A+B=A+B)</t>
  </si>
  <si>
    <t>•  Een gedeeltelijke fusie waarbij beide instellingen hun bankvergunning behouden (A+B=A+B)</t>
  </si>
  <si>
    <t>•  delna združitev, pri kateri obe instituciji ohranita svoje dovoljenje za opravljanje bančnih storitev (A+B=A+B)</t>
  </si>
  <si>
    <t>•  Čiastočná fúzia, v ktorej si obe inštitúcie uchovajú svoje bankové licencie (A+B=A+B)</t>
  </si>
  <si>
    <t>In sämtlichen dieser Fällen ist mit der zuständigen nationalen Abwicklungsbehörde Kontakt aufzunehmen.</t>
  </si>
  <si>
    <t>Kõigil neil juhtudel peate ühendust võtma pädeva kriisilahendusasutusega.</t>
  </si>
  <si>
    <t>Σε όλες αυτές τις περιπτώσεις, παρακαλείστε να επικοινωνήσετε με την αρμόδια εθνική αρχή εξυγίανσης.</t>
  </si>
  <si>
    <t>In all these cases, please contact the competent national resolution authority.</t>
  </si>
  <si>
    <t>En todos estos casos, póngase en contacto con la autoridad nacional de resolución competente.</t>
  </si>
  <si>
    <t>Kaikissa näissä tapauksissa on otettava yhteyttä toimivaltaiseen kansalliseen kriisinratkaisuviranomaiseen.</t>
  </si>
  <si>
    <t>Dans tous ces cas, veuillez contacter l’autorité de résolution nationale compétente.</t>
  </si>
  <si>
    <t>In tutti questi casi, contattare l’autorità nazionale di risoluzione competente.</t>
  </si>
  <si>
    <t>Visais šiais atvejais kreipkitės į kompetentingą nacionalinę pertvarkymo instituciją.</t>
  </si>
  <si>
    <t>Visos minētajos gadījumos lūdzam sazināties ar kompetento valsts noregulējuma iestādi.</t>
  </si>
  <si>
    <t>Neem in al deze gevallen contact op met de bevoegde nationale afwikkelingsautoriteit.</t>
  </si>
  <si>
    <t>V vseh navedenih primerih se obrnite na pristojni nacionalni organ za reševanje.</t>
  </si>
  <si>
    <t>Vo všetkých týchto prípadoch sa obráťte na príslušný orgán pre riešenie krízových situácií.</t>
  </si>
  <si>
    <t>Qualitätssicherungsprozess auf Ebene der Institute:</t>
  </si>
  <si>
    <t>Kvaliteeditagamise protsess krediidiasutuse või investeerimisühingu tasandil:</t>
  </si>
  <si>
    <t>Διαδικασία διασφάλισης ποιότητας σε επίπεδο ιδρύματος:</t>
  </si>
  <si>
    <t>Quality assurance process at institution level:</t>
  </si>
  <si>
    <t>Proceso de aseguramiento de la calidad dentro de la entidad:</t>
  </si>
  <si>
    <t>Laitoksen tasolla tehtävä laadunvarmistus:</t>
  </si>
  <si>
    <t>Processus d’assurance de la qualité au niveau de l’établissement:</t>
  </si>
  <si>
    <t>Processo di garanzia della qualità a livello di singola entità:</t>
  </si>
  <si>
    <t>Kokybės užtikrinimo procesas įstaigos lygmeniu.</t>
  </si>
  <si>
    <t>Kvalitātes nodrošināšanas process iestādes līmenī:</t>
  </si>
  <si>
    <t>Kwaliteitsborgingsproces op institutioneel niveau:</t>
  </si>
  <si>
    <t>Postopek zagotavljanja kakovosti na ravni institucije:</t>
  </si>
  <si>
    <t>Proces zabezpečenia kvality na úrovni inštitúcie:</t>
  </si>
  <si>
    <t xml:space="preserve">a) Vor der Übermittlung des Meldeformulars an die nationale Abwicklungsbehörde müssen die Institute prüfen, ob das Meldeformular gemäß den Validierungsregeln im Reiter 6 überprüft wurde.
</t>
  </si>
  <si>
    <t xml:space="preserve">a) enne aruandlusvormi esitamist kriisilahendusasutusele peavad krediidiasutused või investeerimisühingud kontrollima, kas vorm vastab 6. vahelehe valideerimisreeglitele;
</t>
  </si>
  <si>
    <t xml:space="preserve">α) Πριν από την υποβολή του εντύπου αναφοράς στην εθνική αρχή εξυγίανσης, τα ιδρύματα πρέπει να ελέγχουν αν το έντυπο συμμορφώνεται με τους κανόνες επικύρωσης που αναφέρονται στην καρτέλα 6·
</t>
  </si>
  <si>
    <t xml:space="preserve">a) Antes de presentar el formulario de notificación a la autoridad nacional de resolución, las entidades deben comprobar que el formulario cumple con las reglas de validación de la pestaña 6.
</t>
  </si>
  <si>
    <t xml:space="preserve">a) Ennen raportointilomakkeen lähettämistä kansalliselle kriisinratkaisuviranomaiselle laitosten on tarkistettava, että lomake noudattaa välilehden 6 validointisääntöjä.
</t>
  </si>
  <si>
    <t xml:space="preserve">a) avant de soumettre le formulaire de déclaration à l’autorité de résolution nationale, les établissements doivent vérifier que le formulaire respecte les règles de validation prévues à l’onglet 6;
</t>
  </si>
  <si>
    <t>a) prima di presentare il modulo di segnalazione all’autorità nazionale di risoluzione, gli enti devono verificare che questo sia conforme alle regole di convalida di cui alla scheda 6;</t>
  </si>
  <si>
    <t xml:space="preserve">a) prieš pateikdamos ataskaitos formą nacionalinei pertvarkymo institucijai, įstaigos turi patikrinti, ar forma atitinka 6-os kortelės patvirtinimo taisykles;
</t>
  </si>
  <si>
    <t xml:space="preserve">a) pirms ziņošanas veidlapas iesniegšanas valsts noregulējuma iestādei iestādēm ir jāpārbauda, vai veidlapa atbilst apstiprināšanas noteikumiem 6. cilnē;
</t>
  </si>
  <si>
    <t xml:space="preserve">a) Alvorens het rapportageformulier in te dienen bij de nationale afwikkelingsautoriteit, moeten instellingen controleren of het formulier voldoet aan de valideringsregels in tab 6;
</t>
  </si>
  <si>
    <t xml:space="preserve">a) Pred predložitvijo obrazca za poročanje nacionalnemu organu ta reševanje morajo institucije preveriti, ali je obrazec skladen s pravili validacije iz zavihka 6;
</t>
  </si>
  <si>
    <t xml:space="preserve">a) pred podaním formulára hlásenia orgánu pre riešenie krízových situácií musia inštitúcie overiť, či je formulár v súlade s pravidlami validácie uvedenými v tabuľke 6,
</t>
  </si>
  <si>
    <t xml:space="preserve">b) Unter bestimmten Umständen können die Institute um die Vorlage eines zusätzlichen Nachweises gebeten werden. In diesen Fällen werden von der nationalen Abwicklungsbehörde weitere Anweisungen erteilt.  </t>
  </si>
  <si>
    <t xml:space="preserve">b) erijuhtudel võib krediidiasutuselt või investeerimisühingult nõuda täiendava kinnituse esitamist. Sellistel juhtudel annab kriisilahendusasutus täiendavad juhised.  </t>
  </si>
  <si>
    <t xml:space="preserve">β) Σε ειδικές περιπτώσεις, μπορεί να ζητηθεί από τα ιδρύματα να παράσχουν πρόσθετο έγγραφο διαβεβαίωσης. Σε αυτές τις περιπτώσεις, θα παρέχονται περαιτέρω οδηγίες από την εθνική αρχή εξυγίανσης.  </t>
  </si>
  <si>
    <t xml:space="preserve">b) Under specific circumstances, institutions may be requested to provide an additional assurance document. In such cases, further instructions will be provided by the national resolution authority.  </t>
  </si>
  <si>
    <t xml:space="preserve">b) En circunstancias específicas, se podrá solicitar a las entidades que presenten un documento de garantía adicional. En tales casos, la autoridad nacional de resolución proporcionará instrucciones adicionales.  </t>
  </si>
  <si>
    <t xml:space="preserve">b) Erityisolosuhteissa laitoksia voidaan pyytää toimittamaan ylimääräinen varmennusasiakirja. Näissä tapauksissa kansallinen kriisinratkaisuviranomainen antaa lisäohjeita.  </t>
  </si>
  <si>
    <t xml:space="preserve">b) dans certaines circonstances, les établissements peuvent être invités à fournir un document d’assurance qualité supplémentaire. Dans ces cas, l’autorité de résolution nationale fournira des instructions supplémentaires.  </t>
  </si>
  <si>
    <t xml:space="preserve">b) in circostanze specifiche, gli enti possono essere invitati a presentare un documento di garanzia aggiuntivo. In tali casi, saranno fornite ulteriori istruzioni dall’autorità nazionale di risoluzione.  </t>
  </si>
  <si>
    <t xml:space="preserve">b) tam tikromis aplinkybėmis institucijų gali būti prašoma pateikti papildomą patikinimo dokumentą. Tokiais atvejais tolesnes instrukcijas pateiks nacionalinė pertvarkymo institucija.  </t>
  </si>
  <si>
    <t xml:space="preserve">b) noteiktos apstākļos iestādēm var pieprasīt iesniegt papildu ticamības dokumentāciju. Šādos gadījumos valsts noregulējuma iestāde sniegs papildu norādījumus.  </t>
  </si>
  <si>
    <t xml:space="preserve">b) Onder specifieke omstandigheden kunnen instellingen worden verzocht een aanvullend zekerheidsdocument te verstrekken. In dergelijke gevallen zullen nadere instructies worden verstrekt door de nationale afwikkelingsautoriteit.  </t>
  </si>
  <si>
    <t xml:space="preserve">b) V posebnih okoliščinah se lahko od institucij zahteva, da zagotovijo dodaten zavarovalni dokument. V takšnih primerih nadaljnja navodila zagotovi nacionalni organ za reševanje.  </t>
  </si>
  <si>
    <t xml:space="preserve">b) za osobitných okolností môžu byť inštitúcie požiadané, aby poskytli ďalší dokument o vierohodnosti. V takých prípadoch poskytne ďalšie pokyny orgán pre riešenie krízových situácií.  </t>
  </si>
  <si>
    <t>Allgemeine Regeln für das Format und Standardwerte:</t>
  </si>
  <si>
    <t>Üldised vormistuseeskirjad ja vaikeväärtused:</t>
  </si>
  <si>
    <t>Γενικοί κανόνες μορφοποίησης και προεπιλεγμένες τιμές:</t>
  </si>
  <si>
    <t>General format rules and default values:</t>
  </si>
  <si>
    <t>Normas generales sobre formato y valores por defecto:</t>
  </si>
  <si>
    <t>Yleiset muotosäännöt ja oletusarvot:</t>
  </si>
  <si>
    <t>Règles générales de format et valeurs par défaut:</t>
  </si>
  <si>
    <t>Regole generali riguardanti il formato e valori predefiniti:</t>
  </si>
  <si>
    <t>Bendros formato taisyklės ir numatytosios vertės.</t>
  </si>
  <si>
    <t>Vispārējā formāta noteikumi un standartvērtības:</t>
  </si>
  <si>
    <t>Algemene regels betreffende het formaat en standaardwaarden:</t>
  </si>
  <si>
    <t>Splošna pravila glede oblike in privzete vrednosti:</t>
  </si>
  <si>
    <t>Všeobecné pravidlá formátu a východiskové hodnoty:</t>
  </si>
  <si>
    <t>a) Die Daten sind nach dem für jedes Feld vorgegebenen Format anzugeben. Datenwerte sind in absoluten Beträgen anzugeben (es sollten keine negativen Beträge gemeldet werden). Geldbeträge sind in Euro anzugeben und auf ganze Zahlen aufzurunden (d. h. Beträge weisen keine Dezimalstellen auf). Dezimalstellen werden mit einem Punkt (.) oder einem Komma (,) getrennt, je nach Excel-Spracheinstellung.</t>
  </si>
  <si>
    <t>a) andmed tuleb esitada iga välja jaoks ette nähtud vormingus. Andmete väärtused tuleb esitada absoluutsummadena (mitte esitada negatiivseid summasid). Rahasummad tuleb väljendada eurodes, ümardatuna lähima täisarvuni (st mitte kümnendkohtadega). Kümnendkohad tuleb eraldada punkti (.) või komaga (,) olenevalt Exceli keeleseadistustest.</t>
  </si>
  <si>
    <t>α) Τα δεδομένα θα πρέπει να υποβάλλονται σύμφωνα με τον μορφότυπο που καθορίζεται για κάθε πεδίο. Οι τιμές δεδομένων θα πρέπει να δηλώνονται σε ακέραια ποσά (δεν θα πρέπει να αναφέρονται αρνητικά ποσά). Τα χρηματικά ποσά θα πρέπει να εκφράζονται σε ευρώ και να στρογγυλοποιούνται στην πλησιέστερη ακέραια μονάδα (δηλαδή, τα ποσά δεν θα πρέπει να περιέχουν δεκαδικά ψηφία). Τα δεκαδικά ψηφία θα πρέπει να διαχωρίζονται είτε με τελεία (.) είτε με κόμμα (,), ανάλογα με τις ρυθμίσεις γλώσσας του προγράμματος Excel.</t>
  </si>
  <si>
    <t>a) Data should be provided following the format specified for each field. Data values should be provided in absolute amounts (no negative amounts should be reported). Monetary amounts should be expressed in euros rounded to the nearest unit (i.e. amounts should not contain decimals). Decimals should be separated by a point (.) or a comma (,), depending on the Excel language settings.</t>
  </si>
  <si>
    <t>a) Los datos deben proporcionarse siguiendo el formato especificado para cada campo. Los valores de los datos deben expresarse en cantidades absolutas (no se debe informar de cantidades negativas). Las cantidades monetarias deben ir expresadas en euros y redondeadas a la unidad más próxima (esto es, las cantidades no deben contener decimales). Los decimales deben ir separados por un punto (.) o una coma (,), en función de la configuración de idioma de Excel.</t>
  </si>
  <si>
    <t>a) Tiedot annetaan kussakin kentässä määritetyssä muodossa. Tietoarvot ilmoitetaan absoluuttisina määrinä (negatiivisia määriä ei ilmoiteta). Rahamäärät ilmoitetaan euroina ja pyöristetään lähimpään yksikköön (rahamäärissä ei käytetä desimaaleja). Desimaalit erotetaan pisteellä (.) tai pilkulla (,) riippuen siitä, mitä kieliasetusta Excelissä käytetään.</t>
  </si>
  <si>
    <t>a) Les données doivent être fournies suivant le format prévu pour chaque champ. Les valeurs des données doivent être fournies en montants absolus (aucun montant négatif ne doit être déclaré). Les montants monétaires doivent être libellés en euros et arrondis à l’unité la plus proche (montants sans décimales). Les pourcentages doivent être exprimés avec deux décimales (c’est-à-dire 2,50 %) et arrondis à la deuxième décimale la plus proche. Les décimales doivent être séparées de l’unité par un point (.) ou une virgule (,), selon les caractéristiques de réglage de la langue d’Excel.</t>
  </si>
  <si>
    <t>a) i dati dovrebbero essere forniti nel formato specificato per ogni campo. I valori dei dati dovrebbero essere forniti in termini assoluti (senza valori negativi). Gli importi monetari dovrebbero essere espressi in euro arrotondati all’unità più vicina (ossia gli importi non dovrebbero contenere valori decimali). I decimali dovrebbero essere separati da un punto (.) o da una virgola (,), a seconda delle impostazioni della lingua in Excel;</t>
  </si>
  <si>
    <t>a) Duomenys turėtų būti nurodyti laikantis kiekvienam laukeliui nustatyto formato. Duomenų vertes reikėtų nurodyti absoliučiąja išraiška (neigiamų sumų nurodyti nereikėtų). Piniginės sumos turėtų būti išreikštos eurais ir suapvalintos iki artimiausio sveiko skaičiaus (t. y. sumų nereikėtų išreikšti dešimtainėmis trupmenomis). Dešimtainės trupmenos rašomos su tašku (.) arba kableliu (,), priklausomai nuo kalbų parinkčių „Excel“ programoje.</t>
  </si>
  <si>
    <t>a) dati ir jānorāda, ņemot vērā katrā laukā norādīto formātu. Datu vērtības ir jānorāda absolūtos skaitļos (nav jānorāda negatīvas summas). Naudas summas ir jāizsaka eiro valūtā, kas noapaļota līdz tuvākajai vienībai (t. i., summas nedrīkst būt izteiktas decimāldaļskaitļos). Decimāldaļskaitļi ir jāatdala ar punktu (.) vai komatu (,), atkarībā no Excel valodas iestatījumiem.</t>
  </si>
  <si>
    <t>a) De gegevens worden verstrekt volgens het voor elk veld vastgelegde formaat. Waarden worden verstrekt in absolute bedragen (er mogen geen negatieve bedragen worden gerapporteerd). Geldbedragen worden weergegeven in euro en afgerond op het dichtstbijzijnde hele getal (dat wil zeggen dat er geen cijfers achter de komma mogen staan). Decimalen worden gescheiden door een punt (.) of een komma (,), afhankelijk van de taalinstelling van Excel.</t>
  </si>
  <si>
    <t>a) Podatke se zagotovi v skladu z obliko, določeno za posamezno polje. Vrednosti podatkov morajo biti navedene v absolutnih zneskih (negativni zneski se ne smejo sporočati). Denarni zneski morajo biti izraženi v evrih in zaokroženi na najbližjo enoto (tj. brez decimalnih številk). Decimalne številke morajo biti navedene s piko (.) ali vejico (,), odvisno od Excelovih jezikovnih nastavitev.</t>
  </si>
  <si>
    <t>a) údaje sa majú poskytovať vo formáte stanovenom pre každé pole. Hodnoty údajov by mali byť uvedené v absolútnych sumách (nemajú sa vykazovať záporné sumy). Peňažné sumy by mali byť vyjadrené v eurách zaokrúhlených na najbližšiu jednotku (t. j. sumy by nemali obsahovať desatinné čísla). Desatinné čísla by mali byť oddelené bodkou (.) alebo čiarkou (,) v závislosti od jazykových nastavení programu Excel.</t>
  </si>
  <si>
    <t xml:space="preserve">b) Standardmäßig sind die Werte festzulegen als:
</t>
  </si>
  <si>
    <t xml:space="preserve">b) Vaikimisi tuleb seada järgmised väärtused:
</t>
  </si>
  <si>
    <t xml:space="preserve">β) Ως προεπιλογή, οι τιμές πρέπει να ορίζονται σε:
</t>
  </si>
  <si>
    <t xml:space="preserve">b) By default, values have to be set to:
</t>
  </si>
  <si>
    <t xml:space="preserve">b) Por defecto, los valores deben establecerse en:
</t>
  </si>
  <si>
    <t xml:space="preserve">b) Oletusarvot on asetettava seuraavasti:
</t>
  </si>
  <si>
    <t xml:space="preserve">b) Par défaut, les valeurs doivent être fixées comme suit:
</t>
  </si>
  <si>
    <t>b) per definizione, i valori devono essere impostati a:</t>
  </si>
  <si>
    <t xml:space="preserve">b) Pagal numatytuosius parametrus turi būti nurodomos šios vertės:
</t>
  </si>
  <si>
    <t xml:space="preserve">b) pēc noklusējuma vērtības ir jānorāda šādi:
</t>
  </si>
  <si>
    <t xml:space="preserve">b) Standaardwaarden zijn:
</t>
  </si>
  <si>
    <t xml:space="preserve">b) Privzeto morajo biti vrednosti nastavljene na:
</t>
  </si>
  <si>
    <t xml:space="preserve">b) východiskovo musia byť hodnoty nastavené na:
</t>
  </si>
  <si>
    <t>• „Nicht zutreffend“, wenn das Feld auf die Bank nicht zutrifft (z. B. wenn das Institut nicht die Voraussetzungen für auf einen Pauschalbetrag gestützten, jährlichen Beitrag für kleine Institute erfüllt, ist die Frage in Feld 2B3 zu einer alternativen Berechnung des jeweiligen jährlichen Beitrags nicht zutreffend).</t>
  </si>
  <si>
    <t>•  „Ei kohaldata“, kui väli ei ole panga suhtes kohaldatav (nt kui krediidiasutus või investeerimisühing ei kvalifitseeru väikestele krediidiasutustele ja investeerimisühingutele kohaldatavale kindlasummalisele aasta osamaksele, ei kehti väljal „2B3“ esitatud küsimus alternatiivse individuaalse aasta osamakse arvutuse kohta)</t>
  </si>
  <si>
    <t>• «Δεν ισχύει» όταν το πεδίο δεν ισχύει για την τράπεζα (π.χ. εάν το ίδρυμα δεν πληροί τις προϋποθέσεις για την κατ’ αποκοπή ετήσια εισφορά για μικρά ιδρύματα, η ερώτηση στο πεδίο «2B3» που αφορά τον εναλλακτικό υπολογισμό του ποσού ατομικής ετήσιας εισφοράς δεν ισχύει)</t>
  </si>
  <si>
    <t>•  'Not applicable' when the field is not applicable to the bank (e.g. if the institution does not qualify for the lump-sum annual contribution for small institutions, the question in field '2B3' regarding an alternative calculation of individual annual contribution amount is not applicable)</t>
  </si>
  <si>
    <t>• «No aplicable» cuando el campo no es aplicable al banco (por ejemplo, si la entidad no reúne los requisitos para la aportación anual a tanto alzado para las pequeñas entidades, la pregunta en el campo «2B3» relativa a un cálculo alternativo de un importe de una aportación anual no resulta de aplicación)</t>
  </si>
  <si>
    <t>•  ”Ei sovelleta”, kun kenttä ei koske pankkia (esim. jos laitos ei täytä pienille laitoksille tarkoitetun kiinteämääräisen vuotuisen vakausmaksun edellytyksiä, kentässä 2B3 oleva kysymys yksilöllisen vuotuisen vakausmaksun vaihtoehtoisesta laskemisesta ei ole sovellettavissa).</t>
  </si>
  <si>
    <t>•  «Non applicable» lorsque le champ n’est pas applicable à la banque (par exemple, si l’établissement ne remplit pas les conditions requises pour la contribution annuelle simplifiée des sommes forfaitaires pour petits établissements, la question du champ «2B3» concernant un calcul alternatif de la contribution annuelle individuelle n’est pas applicable)</t>
  </si>
  <si>
    <t>•  “non applicabile” quando il campo non è applicabile all’ente (per esempio, se l’ente non può beneficiare del contributo annuale forfettario semplificato destinato agli enti di piccole dimensioni, la domanda nel campo “2B3” relativa a un calcolo alternativo dell’importo del singolo contributo annuale non è applicabile);</t>
  </si>
  <si>
    <t>•  „Netaikoma“, jeigu laukelis bankui netaikomas (pvz., jeigu įstaigai neleidžiama pasinaudoti mažoms įstaigoms taikoma nustatyto dydžio metinio įnašo sumos apskaičiavimo tvarka, 2B3 laukelyje pateiktas klausimas dėl individualaus metinio įnašo sumos dydžio apskaičiavimo alternatyvaus metodo netaikomas);</t>
  </si>
  <si>
    <t>•  'Nav piemērojams', ja lauks nav piemērojams bankai (piem., ja iestāde nekvalificējas vienreizējai ikgadējai iemaksai mazām iestādēm, nav piemērojams jautājums laukā '2B3' par individuāla gada iemaksas summas alternatīvu aprēķinu)</t>
  </si>
  <si>
    <t>•  ‘Niet van toepassing’ wanneer het veld niet van toepassing is op de bank (bijvoorbeeld als de instelling niet in aanmerking komt voor de jaarlijkse forfaitaire bijdrage voor kleine instellingen, is de vraag in veld ‘2B3’ over een alternatieve berekening van een individuele jaarlijkse bijdrage niet van toepassing)</t>
  </si>
  <si>
    <t>•  „Se ne uporablja“, kadar se polje ne uporablja za banko (npr. če institucija ne izpolnjuje pogojev za pavšalni letni prispevek za majhne institucije, se vprašanje v polju „2B3“ glede alternativnega izračuna zneska posameznega letnega prispevka ne uporablja)</t>
  </si>
  <si>
    <t>•  „neuplatňuje sa“, keď sa pole na banku nevzťahuje (napr. ak sa inštitúcia nekvalifikuje na paušálny ročný príspevok pre malé inštitúcie, otázka v poli 2B3 o alternatívnom výpočte výšky individuálneho ročného príspevku sa neuplatňuje).</t>
  </si>
  <si>
    <t>• „Nicht verfügbar“, wenn das Feld auf das Institut zutrifft, das Ereignis aber nicht auftritt (verknüpft mit dem folgenden Punkt).</t>
  </si>
  <si>
    <t>•  „Puudub“, kui väli on krediidiasutuse või investeerimisühingu suhtes kohaldatav, kuid nähtus puudub (seotud järgmise punktiga).</t>
  </si>
  <si>
    <t>• «Δεν διατίθεται» όταν το πεδίο ισχύει για το ίδρυμα αλλά απουσιάζει το φαινόμενο (συνδέεται με το επόμενο σημείο).</t>
  </si>
  <si>
    <t>•  'Not available' when the field is applicable to the institution but the phenomenon is absent (linked to the following point).</t>
  </si>
  <si>
    <t>• «No disponible» cuando el campo es aplicable a la entidad pero la situación no se produce (en relación con el siguiente punto).</t>
  </si>
  <si>
    <t>•  ”Ei käytettävissä”, kun kenttä koskee laitosta, mutta ilmiötä ei esiinny (liittyy seuraavaan kohtaan).</t>
  </si>
  <si>
    <t>•  «Non disponible» lorsque le champ est applicable à l’établissement mais que le phénomène est absent (lié au point suivant).</t>
  </si>
  <si>
    <t>•  “non disponibile” quando il campo è applicabile all’ente ma il fenomeno è assente (collegato al punto seguente);</t>
  </si>
  <si>
    <t>•  „Nėra duomenų“, jeigu laukelis įstaigai taikytinas, tačiau reiškinys nevyksta (žr. kitą punktą);</t>
  </si>
  <si>
    <t>•  'Nav pieejams', ja lauks iestādei ir piemērojams, taču šī parādība iestādei nerodas (saistīts ar nākamo punktu).</t>
  </si>
  <si>
    <t>•  ‘Niet beschikbaar’ wanneer het veld van toepassing is op de instelling maar het verschijnsel afwezig is (houdt verband met het volgende punt).</t>
  </si>
  <si>
    <t>•  „Ni na voljo“, kadar se polje uporablja za institucijo, vendar vrednost ni na voljo (povezano z naslednjo točko).</t>
  </si>
  <si>
    <t>•  „nie je k dispozícii“, ak sa pole vzťahuje na inštitúciu, ale jav chýba (spojené s ďalším bodom),</t>
  </si>
  <si>
    <t>• „0“ (die Ziffer Null), wenn das Feld auf das Institut grundsätzlich zutreffen könnte, aber das Ereignis für dieses bestimmte Institut nicht auftritt (z. B. wenn sich das Feld auf gedeckte Einlagen bezieht und das Institut keine gedeckten Einlagen in seiner Bilanz aufweist).</t>
  </si>
  <si>
    <t>•  „0“ (null), kui väli on krediidiasutuse või investeerimisühingu suhtes kohaldatav, kuid nähtust konkreetse krediidiasutuse või investeerimisühingu korral ei esine (nt kui väli viitab tagatud hoiustele ning krediidiasutuse või investeerimisühingu bilansis neid ei ole).</t>
  </si>
  <si>
    <t>• «0» (το ψηφίο μηδέν) όταν το πεδίο ισχύει για το ίδρυμα αλλά το υπό εξέταση γεγονός δεν προκύπτει για το συγκεκριμένο ίδρυμα (π.χ. όταν το πεδίο αναφέρεται σε «Καλυπτόμενες καταθέσεις» και το ίδρυμα δεν έχει καμία στον ισολογισμό του).</t>
  </si>
  <si>
    <t>•  '0' (the digit zero) when the field is applicable to the institution, but the  fact does not occur for that specific institution (e.g. when the field refers to covered deposits and the institution has none on its balance sheet ).</t>
  </si>
  <si>
    <t>•  «0» (el dígito cero) si el campo es aplicable a la entidad pero el hecho no se produce para esa entidad específica (p. ej. cuando el campo es relativo a depósitos garantizados y la entidad no tiene ninguno en su balance).</t>
  </si>
  <si>
    <t>•  ”0” (numero nolla), kun kenttä koskee laitosta, mutta ilmiötä ei esiinny kyseisen laitoksen osalta (esim. kun kenttä koskee suojattuja talletuksia eikä laitoksella ole niitä taseessaan).</t>
  </si>
  <si>
    <t>•  «0» (le chiffre zéro) lorsque le champ est applicable à l’établissement mais que le fait n’a pas lieu pour cet établissement particulier (par exemple, lorsque le champ se rapporte aux dépôt couverts et que l’établissement n’en a pas dans son bilan).</t>
  </si>
  <si>
    <t>•  “0” (la cifra zero) quando il campo è applicabile all’ente ma il fatto non si verifica per quell’ente specifico (per esempio, quando il campo fa riferimento a depositi protetti, ma l’ente non ha depositi di questo tipo iscritti in bilancio).</t>
  </si>
  <si>
    <t>•  „0“ (skaitmuo nulis), jeigu laukelis įstaigai taikytinas, bet tam tikras faktas tos konkrečios įstaigos atžvilgiu nevyksta (pvz., jeigu laukelis taikomas apdraustiesiems indėliams, tačiau į įstaigos balansą neįtraukti jokie indėliai).</t>
  </si>
  <si>
    <t>• '0' (cipars nulle), ja lauks ir piemērojams iestādei, taču šis fakts šai konkrētai iestādei nepastāv (piem., ja lauks attiecas uz segtajiem noguldījumiem, bet iestādes bilancē tādu nav).</t>
  </si>
  <si>
    <t>•  ‘0’ (het cijfer nul) wanneer het veld van toepassing is op de instelling, maar het feit niet optreedt voor die specifieke instelling (bijvoorbeeld wanneer het veld verwijst naar gewaarborgde deposito’s en de instelling geengewaarborgde deposito’s op haar balans heeft staan).</t>
  </si>
  <si>
    <t>•  „0“ (číslica nula), ak sa pole na inštitúciu vzťahuje, ale faktor sa v danej konkrétnej inštitúcii nevyskytuje (napr. keď sa pole týka krytých vkladov a inštitúcia vo svojej súvahe žiadny nemá).</t>
  </si>
  <si>
    <t>Fragen betreffend das Ausfüllen des Meldeformulars sollten an die nationale Abwicklungsbehörde in Übereinstimmung mit den von dieser Behörde festgelegten Modalitäten gerichtet werden.</t>
  </si>
  <si>
    <t>Küsimused aruandlusvormi täitmise kohta tuleks esitada riigisisesele kriisilahendusasutusele kooskõlas tema kehtestatud korraga.</t>
  </si>
  <si>
    <t>Τυχόν ερωτήσεις σχετικά με τη συμπλήρωση του εντύπου αναφοράς θα πρέπει να απευθύνονται στην εθνική αρχή εξυγίανσης με τους τρόπους που ορίζει η εν λόγω αρχή.</t>
  </si>
  <si>
    <t>Questions regarding the completion of the reporting form should be addressed to the national resolution authority in accordance with the modalities defined by that authority.</t>
  </si>
  <si>
    <t>Las preguntas relativas a la cumplimentación del formulario deben dirigirse a la autoridad de resolución nacional de acuerdo con las modalidades definidas por dicha autoridad.</t>
  </si>
  <si>
    <t>Kysymykset, jotka koskevat raportointilomakkeen täyttämistä, tulisi osoittaa kansalliselle kriisinratkaisuviranomaiselle kyseisen viranomaisen määrittelemällä tavalla.</t>
  </si>
  <si>
    <t>Les questions relatives au formulaire de déclaration à remplir doivent être adressées à l’autorité de résolution nationale conformément aux modalités définies par celle-ci.</t>
  </si>
  <si>
    <t>Le domande riguardanti la compilazione del modulo di segnalazione devono essere indirizzate all’autorità nazionale di risoluzione nel rispetto delle modalità definite da tale autorità.</t>
  </si>
  <si>
    <t>Klausimus dėl ataskaitos formos pildymo reikėtų teikti nacionalinei pertvarkymo institucijai pagal tos institucijos nustatytą tvarką.</t>
  </si>
  <si>
    <t>Jautājumi par ziņošanas veidlapas aizpildīšanu ir jāadresē valsts noregulējuma iestādei saskaņā ar šīs iestādes noteikto kārtību.</t>
  </si>
  <si>
    <t>Vragen over het invullen van het rapportageformulier kunnen worden gericht aan de nationale afwikkelingsautoriteit op de wijze die deze autoriteit heeft vastgesteld.</t>
  </si>
  <si>
    <t>Vprašanja v zvezi z izpolnjevanjem obrazca za poročanje je treba nasloviti na nacionalni organ za reševanje, in sicer na načine, ki jih določi ta organ.</t>
  </si>
  <si>
    <t>Otázky týkajúce sa vyplnenia formulára hlásenia by mali byť adresované orgánu pre riešenie krízových situácií v súlade s režimami vymedzenými daným orgánom.</t>
  </si>
  <si>
    <t>For the data privacy statement relevant to the contact details referred to herein, please refer to the SRB website.</t>
  </si>
  <si>
    <t>Im Folgenden „Bankenabwicklungsrichtlinie“ (Richtlinie über die Sanierung und Abwicklung von Kreditinstituten)</t>
  </si>
  <si>
    <t xml:space="preserve">Edaspidi „kriisilahenduse direktiiv“ </t>
  </si>
  <si>
    <t>Εφεξής «οδηγία BRRD» (οδηγία για την ανάκαμψη και την εξυγίανση των τραπεζών)</t>
  </si>
  <si>
    <t>Directive 2014/59/EU of the European Parliament and of the Council of 15 May 2014 establishing a framework for the recovery and resolution of credit institutions and investment firms</t>
  </si>
  <si>
    <t>Directiva 2014/59/UE del Parlamento Europeo y del Consejo, de 15 de mayo de 2014, por la que se establece un marco para la reestructuración y la resolución de entidades de crédito y empresas de servicios de inversión</t>
  </si>
  <si>
    <t>Jäljempänä ”BRRD” (pankkien elvytys- ja kriisinratkaisudirektiivi)</t>
  </si>
  <si>
    <t>Directive 2014/59/UE du Parlement européen et du Conseil du 15 mai 2014 établissant un cadre pour le redressement et la résolution des établissements de crédit et des entreprises d’investissement.</t>
  </si>
  <si>
    <t>Direttiva 2014/59/UE del Parlamento europeo e del Consiglio, del 15 maggio 2014, che istituisce un quadro di risanamento e risoluzione degli enti creditizi e delle imprese di investimento</t>
  </si>
  <si>
    <t>2014 m. gegužės 15 d. Europos Parlamento ir Tarybos direktyva 2014/59/ES, kuria nustatoma kredito įstaigų ir investicinių įmonių gaivinimo ir pertvarkymo sistema.</t>
  </si>
  <si>
    <t>Eiropas Parlamenta un Padomes Direktīva 2014/59/ES (2014. gada 15. maijs), ar ko izveido kredītiestāžu un ieguldījumu brokeru sabiedrību atveseļošanas un noregulējuma režīmu</t>
  </si>
  <si>
    <t>Richtlijn 2014/59/EU van het Europees Parlement en de Raad van 15 mei 2014 betreffende de totstandbrenging van een kader voor het herstel en de afwikkeling van kredietinstellingen en beleggingsondernemingen</t>
  </si>
  <si>
    <t>Direktiva 2014/59/EU Evropskega parlamenta in Sveta z dne 15. maja 2014 o vzpostavitvi okvira za sanacijo ter reševanje kreditnih institucij in investicijskih podjetij</t>
  </si>
  <si>
    <t>Smernica Európskeho parlamentu a Rady 2014/59/EÚ z 15. mája 2014, ktorou sa stanovuje rámec pre ozdravenie a riešenie krízových situácií úverových inštitúcií a investičných spoločností</t>
  </si>
  <si>
    <t>Hereafter 'BRRD' (Bank Recovery &amp; Resolution Directive)</t>
  </si>
  <si>
    <t>En lo sucesivo «DRRB» (Directiva sobre reestructuración y resolución bancarias)</t>
  </si>
  <si>
    <t>Ci-après, la «BRRD» (directive relative au redressement et à la résolution des banques)</t>
  </si>
  <si>
    <t>di seguito “direttiva BRRD” (direttiva sul risanamento e sulla risoluzione delle crisi del settore bancario)</t>
  </si>
  <si>
    <t>Toliau – BGPD (Bankų gaivinimo ir pertvarkymo direktyva).</t>
  </si>
  <si>
    <t>Turpmāk tekstā 'BRRD' (Banku atveseļošanas un noregulējuma direktīva)</t>
  </si>
  <si>
    <t xml:space="preserve">Hierna ‘Richtlijn 2014/59/EU’ </t>
  </si>
  <si>
    <t>V nadaljnjem besedilu: DSRB (direktiva o sanaciji in reševanju bank)</t>
  </si>
  <si>
    <t>Ďalej len BRRD (smernica o ozdravení a riešení krízových situácií bánk – Bank Recovery &amp; Resolution Directive)</t>
  </si>
  <si>
    <t>C99</t>
  </si>
  <si>
    <t>C101</t>
  </si>
  <si>
    <t>Im Folgenden „SRM-Verordnung“ (Verordnung über den einheitlichen Abwicklungsmechanismus)</t>
  </si>
  <si>
    <t xml:space="preserve">Edaspidi „ühtse kriisilahenduskorra määrus“ </t>
  </si>
  <si>
    <t>Εφεξής «κανονισμός SRM» (κανονισμός για τον ενιαίο μηχανισμό εξυγίανσης)</t>
  </si>
  <si>
    <t>Regulation (EU) No 806/2014 of the European Parliament and of the Council of 15 July 2014 establishing uniform rules and a uniform procedure for the resolution of credit institutions and certain investment firms in the framework of a Single Resolution Mechanism and a Single Resolution Fund</t>
  </si>
  <si>
    <t>Reglamento (UE) n.º 806/2014 del Parlamento Europeo y del Consejo, de 15 de julio de 2014, por el que se establecen normas uniformes y un procedimiento uniforme para la resolución de entidades de crédito y de determinadas empresas de servicios de inversión en el marco de un Mecanismo Único de Resolución y un Fondo Único de Resolución</t>
  </si>
  <si>
    <t>Jäljempänä ”SRM-asetus” (yhteistä kriisinratkaisumekanismia koskeva asetus)</t>
  </si>
  <si>
    <t>Règlement (UE) nº 806/2014 du Parlement européen et du Conseil du 15 juillet 2014 établissant des règles et une procédure uniformes pour la résolution des établissements de crédit et de certaines entreprises d’investissement dans le cadre d’un mécanisme de résolution unique et d’un Fonds de résolution bancaire unique.</t>
  </si>
  <si>
    <t>Regolamento (UE) n. 806/2014 del Parlamento europeo e del Consiglio, del 15 luglio 2014, che fissa norme e una procedura uniformi per la risoluzione degli enti creditizi e di talune imprese di investimento nel quadro del meccanismo di risoluzione unico e del Fondo di risoluzione unico</t>
  </si>
  <si>
    <t>2014 m. liepos 15 d. Europos Parlamento ir Tarybos reglamentas (ES) Nr. 806/2014, kuriuo nustatomos kredito įstaigų ir tam tikrų investicinių įmonių pertvarkymo vienodos taisyklės ir vienoda procedūra, kiek tai susiję su Bendru pertvarkymo mechanizmu ir Bendru pertvarkymo fondu.</t>
  </si>
  <si>
    <t>Eiropas Parlamenta un Padomes Regula (ES) Nr. 806/2014 (2014. gada 15. jūlijs), ar ko izveido vienādus noteikumus un vienotu procedūru kredītiestāžu un noteiktu ieguldījumu brokeru sabiedrību noregulējumam, izmantojot vienotu noregulējuma mehānismu un vienotu noregulējuma fondu</t>
  </si>
  <si>
    <t>Verordening (EU) nr. 806/2014 van het Europees Parlement en de Raad van 15 juli 2014 tot vaststelling van eenvormige regels en een eenvormige procedure voor de afwikkeling van kredietinstellingen en bepaalde beleggingsondernemingen in het kader van een gemeenschappelijk afwikkelingsmechanisme en een gemeenschappelijk afwikkelingsfonds</t>
  </si>
  <si>
    <t>Uredba (EU) št. 806/2014 Evropskega parlamenta in Sveta z dne 15. julija 2014 o določitvi enotnih pravil in enotnega postopka za reševanje kreditnih institucij in določenih investicijskih podjetij v okviru enotnega mehanizma za reševanje in enotnega sklada za reševanje</t>
  </si>
  <si>
    <t>Nariadenie Európskeho parlamentu a Rady (EÚ) č. 806/2014 z 15. júla 2014, ktorým sa stanovujú jednotné pravidlá a jednotný postup riešenia krízových situácií úverových inštitúcií a určitých investičných spoločností v rámci jednotného mechanizmu riešenia krízových situácií a jednotného fondu na riešenie krízových situácií</t>
  </si>
  <si>
    <t>Thereafter 'SRM Regulation' (Single Resolution Mechanism Regulation)</t>
  </si>
  <si>
    <t>En lo sucesivo «Reglamento MUR» (Reglamento del Mecanismo Único de Resolución)</t>
  </si>
  <si>
    <t>Ci-après, le «règlement MRU» (règlement relatif au mécanisme de résolution unique)</t>
  </si>
  <si>
    <t>Di seguito “regolamento SRM” (regolamento sul meccanismo di risoluzione unico)</t>
  </si>
  <si>
    <t>Toliau – BPeM reglamentas (Bendro pertvarkymo mechanizmo reglamentas).</t>
  </si>
  <si>
    <t>Turpmāk tekstā 'VNM Regula' (Vienotā noregulējuma mehānisma regula)</t>
  </si>
  <si>
    <t>Hierna ‘verordening inzake het gemeenschappelijk afwikkelingsmechanisme’</t>
  </si>
  <si>
    <t>V nadaljnjem besedilu: uredba o EMR (uredba o enotnem mehanizmu za reševanje)</t>
  </si>
  <si>
    <t>Ďalej len nariadenie o SRM (nariadenie o jednotnom mechanizme riešenia krízových situácií)</t>
  </si>
  <si>
    <t>Im Folgenden „Delegierte Verordnung“</t>
  </si>
  <si>
    <t>Edaspidi „delegeeritud määrus“</t>
  </si>
  <si>
    <t>Εφεξής «κατ’ εξουσιοδότηση κανονισμός»</t>
  </si>
  <si>
    <t>Jäljempänä ”delegoitu asetus”</t>
  </si>
  <si>
    <t>Thereafter 'Delegated Regulation’</t>
  </si>
  <si>
    <t>En lo sucesivo «Reglamento Delegado»</t>
  </si>
  <si>
    <t>Ci-après, le «règlement délégué»</t>
  </si>
  <si>
    <t>Di seguito “Regolamento delegato”</t>
  </si>
  <si>
    <t>Toliau – Deleguotasis reglamentas.</t>
  </si>
  <si>
    <t>Turpmāk tekstā 'Deleģētā regula’</t>
  </si>
  <si>
    <t>Hierna ‘gedelegeerde verordening’</t>
  </si>
  <si>
    <t>V nadaljnjem besedilu: delegirana uredba</t>
  </si>
  <si>
    <t>Ďalej len delegované nariadenie</t>
  </si>
  <si>
    <t>Im Folgenden „Durchführungsverordnung“</t>
  </si>
  <si>
    <t>Edaspidi „rakendusmäärus“</t>
  </si>
  <si>
    <t>Εφεξής «εκτελεστικός κανονισμός»</t>
  </si>
  <si>
    <t>Council Implementing Regulation (EU) 2015/81 of 19 December 2014 specifying uniform conditions of application of Regulation (EU) No 806/2014 of the European Parliament and of the Council with regard to ex ante contributions to the Single Resolution Fund</t>
  </si>
  <si>
    <t>Reglamento de Ejecución (UE) 2015/81 del Consejo, de 19 de diciembre de 2014, que especifica condiciones uniformes de aplicación del Reglamento (UE) n.º 806/2014 del Parlamento Europeo y del Consejo en lo que respecta a las aportaciones ex ante al Fondo Único de Resolución</t>
  </si>
  <si>
    <t>Jäljempänä ”täytäntöönpanoasetus”</t>
  </si>
  <si>
    <t>Règlement d’exécution (UE) 2015/81 du Conseil du 19 décembre 2014, définissant des conditions uniformes d’application du règlement (UE) nº 806/2014 du Parlement européen et du Conseil en ce qui concerne les contributions ex ante au Fonds de résolution unique</t>
  </si>
  <si>
    <t>Regolamento di esecuzione (UE) n. 2015/81 del Consiglio, del 19 dicembre 2014, che stabilisce condizioni uniformi di applicazione del regolamento (UE) n. 806/2014 del Parlamento europeo e del Consiglio per quanto riguarda i contributi ex ante al Fondo di risoluzione unico</t>
  </si>
  <si>
    <t>2014 m. gruodžio 19 d. Tarybos įgyvendinimo reglamentas (ES) Nr. 2015/81, kuriuo nustatomos vienodos Europos Parlamento ir Tarybos reglamento (ES) Nr. 806/2014 nuostatų dėl ex ante įnašų į Bendrą pertvarkymo fondą taikymo sąlygos.</t>
  </si>
  <si>
    <t>Padomes Īstenošanas Regula (ES) 2015/81 (2014. gada 19. decembris), ar ko nosaka vienādus Eiropas Parlamenta un Padomes Regulas (ES) Nr. 806/2014 piemērošanas nosacījumus attiecībā uz ex ante iemaksām vienotajā noregulējuma fondā</t>
  </si>
  <si>
    <t>Uitvoeringsverordening (EU) 2015/81 van de Raad van 19 december 2014 tot vaststelling van eenvormige voorwaarden voor de toepassing van Verordening (EU) nr. 806/2014 van het Europees Parlement en de Raad wat vooraf te betalen bijdragen aan het Gemeenschappelijk Afwikkelingsfonds betreft</t>
  </si>
  <si>
    <t>Izvedbena uredba Sveta (EU) 2015/81 z dne 19. decembra 2014 o določitvi enotnih pogojev za uporabo Uredbe (EU) št. 806/2014 Evropskega parlamenta in Sveta v zvezi s predhodnimi prispevki v enotni sklad za reševanje</t>
  </si>
  <si>
    <t>Vykonávacie nariadenie Rady (EÚ) 2015/81 z 19. decembra 2014, ktorým sa bližšie určujú jednotné podmienky uplatňovania nariadenia Európskeho parlamentu a Rady (EÚ) č. 806/2014, pokiaľ ide o príspevky ex ante do jednotného fondu na riešenie krízových situácií</t>
  </si>
  <si>
    <t>Thereafter 'Implementing Regulation '</t>
  </si>
  <si>
    <t>En lo sucesivo «Reglamento de Ejecución»</t>
  </si>
  <si>
    <t>Ci-après, le «règlement d’exécution»</t>
  </si>
  <si>
    <t>Di seguito “Regolamento di esecuzione”</t>
  </si>
  <si>
    <t>Toliau – Įgyvendinimo reglamentas.</t>
  </si>
  <si>
    <t>Turpmāk tekstā 'Īstenošanas regula’</t>
  </si>
  <si>
    <t>Hierna ‘uitvoeringsverordening’</t>
  </si>
  <si>
    <t>V nadaljnjem besedilu: izvedbena uredba</t>
  </si>
  <si>
    <t>Ďalej len vykonávacie nariadenie</t>
  </si>
  <si>
    <t>C113</t>
  </si>
  <si>
    <t>Edaspidi „kapitalinõuete määrus“</t>
  </si>
  <si>
    <t>Εφεξής «ΚΚΑ» (κανονισμός για τις κεφαλαιακές απαιτήσεις)</t>
  </si>
  <si>
    <t>Reglamento (UE) n.º 575/2013 del Parlamento Europeo y del Consejo, de 26 de junio de 2013, sobre los requisitos prudenciales de las entidades de crédito y las empresas de inversión, y por el que se modifica el Reglamento (UE) n.º 648/2012</t>
  </si>
  <si>
    <t>Jäljempänä ”CRR” (vakavaraisuusasetus)</t>
  </si>
  <si>
    <t>Regolamento (UE) n. 575/2013 del Parlamento europeo e del Consiglio, del 26 giugno 2013, relativo ai requisiti prudenziali per gli enti creditizi e le imprese di investimento e che modifica il regolamento (UE) n. 648/2012</t>
  </si>
  <si>
    <t>2013 m. birželio 26 d. Europos Parlamento ir Tarybos reglamentas (ES) Nr. 575/2013 dėl prudencinių reikalavimų kredito įstaigoms ir investicinėms įmonėms ir kuriuo iš dalies keičiamas Reglamentas (ES) Nr. 648/2012.</t>
  </si>
  <si>
    <t>Eiropas Parlamenta un Padomes Regula (ES) Nr. 575/2013 (2013. gada 26. jūnijs) par prudenciālajām prasībām attiecībā uz kredītiestādēm un ieguldījumu brokeru sabiedrībām, un ar ko groza Regulu (ES) Nr. 648/2012</t>
  </si>
  <si>
    <t>Verordening (EU) nr. 575/2013 van het Europees Parlement en de Raad van 26 juni 2013 betreffende prudentiële vereisten voor kredietinstellingen en beleggingsondernemingen en tot wijziging van Verordening (EU) nr. 648/2012</t>
  </si>
  <si>
    <t>Uredba (EU) št. 575/2013 Evropskega parlamenta in Sveta z dne 26. junija 2013 o bonitetnih zahtevah za kreditne institucije in investicijska podjetja ter o spremembi Uredbe (EU) št. 648/2012</t>
  </si>
  <si>
    <t>C114</t>
  </si>
  <si>
    <t>Thereafter 'CRR' (Capital Requirements Regulation)</t>
  </si>
  <si>
    <t>En lo sucesivo «RRC» (Reglamento de Requisitos de Capital)</t>
  </si>
  <si>
    <t>Ci-après, le «CRR» (règlement sur les exigences de fonds propres)</t>
  </si>
  <si>
    <t>Di seguito “regolamento CRR” (regolamento sui requisiti patrimoniali)</t>
  </si>
  <si>
    <t>Turpmāk tekstā — 'CRR' (Kapitāla prasību regula)</t>
  </si>
  <si>
    <t xml:space="preserve">Hierna ‘de Verordening kapitaalvereisten’ </t>
  </si>
  <si>
    <t>V nadaljnjem besedilu: CRR (uredba o kapitalskih zahtevah)</t>
  </si>
  <si>
    <t>Ďalej len CRR (nariadenie o kapitálových požiadavkách)</t>
  </si>
  <si>
    <t>C115</t>
  </si>
  <si>
    <t>C117</t>
  </si>
  <si>
    <t>Edaspidi „ELi COREP-FINREP-määrus“</t>
  </si>
  <si>
    <t>Εφεξής «κανονισμός ΕΕ COREP FINREP»</t>
  </si>
  <si>
    <t>Jäljempänä ”EU:n COREP-/FINREP-asetus”</t>
  </si>
  <si>
    <t>Thereafter 'EU COREP FINREP Regulation'</t>
  </si>
  <si>
    <t>En lo sucesivo «Reglamento FINREP COREP UE»</t>
  </si>
  <si>
    <t>Ci-après, le «règlement COREP FINREP UE»</t>
  </si>
  <si>
    <t>Di seguito “regolamento UE COREP FINREP”</t>
  </si>
  <si>
    <t>Turpmāk tekstā 'ES COREP FINREP Regula'</t>
  </si>
  <si>
    <t>V nadaljnjem besedilu: uredba EU o COREP in FINREP</t>
  </si>
  <si>
    <t>Ďalej len nariadenie EÚ o COREP a FINREP</t>
  </si>
  <si>
    <t>Directive 2014/49/EU of 16 April 2014 on deposit guarantee schemes</t>
  </si>
  <si>
    <t>Thereafter 'Directive 2014/49/EU (DGSD)'</t>
  </si>
  <si>
    <t>Edaspidi „direktiiv 2014/49/EL“</t>
  </si>
  <si>
    <t>En lo sucesivo «Directiva 2014/49/UE (DSGD)»</t>
  </si>
  <si>
    <t>Ci-après, la «directive 2014/49/UE (DGSD)»</t>
  </si>
  <si>
    <t>Di seguito “direttiva 2014/49/UE (DGSD)”</t>
  </si>
  <si>
    <t>Toliau –Direktyva 2014/49/ES (DIGS).</t>
  </si>
  <si>
    <t>V nadaljnjem besedilu: Direktiva 2014/49/EU (direktiva o sistemih jamstva za vloge)</t>
  </si>
  <si>
    <t>Ďalej len smernica 2014/49/EÚ (smernica o systémoch ochrany vkladov – DGSD)</t>
  </si>
  <si>
    <t>C123</t>
  </si>
  <si>
    <t>D23</t>
  </si>
  <si>
    <t>Zusammenstellung von Informationen zur Identifizierung des Instituts</t>
  </si>
  <si>
    <t>Krediidiasutust või investeerimisühingut tuvastada võimaldava teabe kogumine.</t>
  </si>
  <si>
    <t>Συλλέγει στοιχεία που επιτρέπουν τον προσδιορισμό του ιδρύματος.</t>
  </si>
  <si>
    <t>Collects information that allows Identifying the institution.</t>
  </si>
  <si>
    <t>Recopila información que permite identificar a la entidad.</t>
  </si>
  <si>
    <t>Tähän kootaan tiedot, joista laitos tunnistetaan.</t>
  </si>
  <si>
    <t>Collecte des informations permettant d’identifier l’établissement.</t>
  </si>
  <si>
    <t>Raccoglie informazioni che consentono di identificare l’ente.</t>
  </si>
  <si>
    <t>Šioje kortelėje surenkama informacija, pagal kurią identifikuojama įstaiga.</t>
  </si>
  <si>
    <t>Apkopo informāciju, kas ļauj identificēt iestādi.</t>
  </si>
  <si>
    <t>Verzamelt informatie aan de hand waarvan de instelling kan worden geïdentificeerd.</t>
  </si>
  <si>
    <t>Zberejo se informacije, ki omogočajo identifikacijo institucije.</t>
  </si>
  <si>
    <t>Zhromažďuje informácie, ktoré umožňujú identifikáciu inštitúcie.</t>
  </si>
  <si>
    <t>D24</t>
  </si>
  <si>
    <t>Zusammenstellung von Informationen für die Berechnung des jährlichen Grundbeitrags und zur Bestimmung, ob das Institut die Voraussetzungen für eine vereinfachte Berechnungsmethode erfüllt.</t>
  </si>
  <si>
    <t>Teabe kogumine, mille abil arvutada aasta baasosamakse ning määrata, kas krediidiasutus või investeerimisühingu jaoks saab kasutada lihtsustatud arvutusmeetodit.</t>
  </si>
  <si>
    <t>Συλλέγει στοιχεία ώστε να υπολογιστεί η βασική ετήσια συνεισφορά και να καθοριστεί αν το ίδρυμα πληροί τις προϋποθέσεις για μια απλοποιημένη μέθοδο υπολογισμού.</t>
  </si>
  <si>
    <t>Collects information to calculate the basic annual contribution and to determine if the institution qualifies for a simplified calculation method.</t>
  </si>
  <si>
    <t>Recopila información para calcular la aportación anual de base y determinar si la entidad reúne los requisitos para un método de cálculo simplificado.</t>
  </si>
  <si>
    <t>Tähän kootaan tiedot vuotuisen perusvakausmaksun laskemiseksi ja sen selvittämiseksi, kuuluuko laitos yksinkertaistetun laskentamenetelmän piiriin.</t>
  </si>
  <si>
    <t>Collecte des informations visant à calculer la contribution annuelle de base et à déterminer si l’établissement remplit les conditions requises pour appliquer une méthode de calcul simplifiée.</t>
  </si>
  <si>
    <t>Raccoglie informazioni per calcolare il contributo annuale di base e stabilire se l’ente è ammissibile al metodo di calcolo semplificato.</t>
  </si>
  <si>
    <t>Šioje kortelėje surenkama informacija, pagal kurią galima apskaičiuoti bazinį metinį įnašą ir nustatyti, ar įstaigai galima taikyti supaprastintą skaičiavimo metodą.</t>
  </si>
  <si>
    <t>Apkopo informāciju, lai aprēķinātu gada pamata iemaksu un noteiktu, vai iestāde atbilst vienkāršotai aprēķina metodei.</t>
  </si>
  <si>
    <t>Verzamelt informatie aan de hand waarvan de jaarlijkse basisbijdrage kan worden berekend en kan worden bepaald of de instelling in aanmerking komt voor een vereenvoudigde berekeningsmethode.</t>
  </si>
  <si>
    <t>Zberejo se informacije za izračun osnovnega letnega prispevka in določitev, ali institucija izpolnjuje pogoje za poenostavljeno metodo izračuna.</t>
  </si>
  <si>
    <t>Zhromažďuje informácie na výpočet základného ročného príspevku a určenie toho, či sa inštitúcia kvalifikuje na zjednodušenú metódu výpočtu.</t>
  </si>
  <si>
    <t>D28</t>
  </si>
  <si>
    <t>võimaldab lahutada aasta baasosamaksest selleks kvalifitseeruvad punktid, kui neid leidub.</t>
  </si>
  <si>
    <t>Συλλέγει πληροφορίες σχετικά με την αφαίρεση των επιλέξιμων στοιχείων από τη βασική ετήσια συνεισφορά (ανάλογα με την περίπτωση).</t>
  </si>
  <si>
    <t>Collects information about the deduction of qualifying items from the basic annual contribution (where applicable).</t>
  </si>
  <si>
    <t>Recopila información sobre la deducción de elementos admisibles de la aportación anual de base, en su caso.</t>
  </si>
  <si>
    <t>Tähän kootaan tiedot, jotka koskevat hyväksyttävien erien vähentämistä soveltuvin osin vuotuisesta perusvakausmaksusta.</t>
  </si>
  <si>
    <t>Collecte des informations concernant la déduction d’éléments éligibles de la contribution annuelle de base (le cas échéant).</t>
  </si>
  <si>
    <t>Raccoglie informazioni relative alla deduzione delle voci ammissibili dal contributo annuale di base, se del caso.</t>
  </si>
  <si>
    <t>Šioje kortelėje surenkama informacija apie iš bazinio metinio įnašo prireikus atskaitomus reikalavimus atitinkančius elementus.</t>
  </si>
  <si>
    <t>Apkopo informāciju par atbilstošo vienību atskaitījumiem no gada pamata iemaksas (ja piemērojams).</t>
  </si>
  <si>
    <t>Verzamelt informatie, waar van toepassing, over de aftrek van in aanmerking komende posten van de jaarlijkse basisbijdrage.</t>
  </si>
  <si>
    <t>Zberejo se informacije, ki omogočajo, da se od osnovnega letnega prispevka odbijejo kvalificirane postavke (kadar je primerno).</t>
  </si>
  <si>
    <t>Zhromažďuje informácie o odpočte položiek spĺňajúcich kritériá od základného ročného príspevku (ak sa uplatňuje).</t>
  </si>
  <si>
    <t>D29</t>
  </si>
  <si>
    <t>Zusammenstellung von Informationen betreffend die Risikoindikatoren des Instituts, um gegebenenfalls die Risikoanpassung auf den jährlichen Grundbeitrag anzuwenden.</t>
  </si>
  <si>
    <t>kogub teavet krediidiasutuse või investeerimisühingu riskinäitajate kohta, et korrigeerida aasta baasosamakset vastavalt riskile, kui see on asjakohane.</t>
  </si>
  <si>
    <t>Συλλέγει στοιχεία σχετικά με τους δείκτες κινδύνου του ιδρύματος προκειμένου να εφαρμοστεί η προσαρμογή βάσει κινδύνου στη βασική ετήσια συνεισφορά, ανάλογα με την περίπτωση.</t>
  </si>
  <si>
    <t>Collects information regarding the risk indicators of the institution in order to apply the risk adjustment to the basic annual contribution (where applicable).</t>
  </si>
  <si>
    <t>Recoge información sobre el perfil de riesgo de la entidad a fin de aplicar el ajuste en función del riesgo a la aportación anual de base, si corresponde.</t>
  </si>
  <si>
    <t>Tähän kootaan tiedot laitoksen riski-indikaattoreista, jotta vuotuiseen perusvakausmaksuun voidaan tehdä soveltuvin osin riskikorjaus.</t>
  </si>
  <si>
    <t>Collecte des informations concernant les indicateurs de risque de l’établissement afin d’appliquer l’ajustement en fonction des risques à la contribution annuelle de base (le cas échéant).</t>
  </si>
  <si>
    <t>Raccoglie informazioni sugli indicatori di rischio dell’ente, al fine di applicare la correzione per il rischio al contributo annuale di base, se del caso.</t>
  </si>
  <si>
    <t>Šioje kortelėje surenkama informacija apie įstaigos rizikos rodiklius, kad bazinį metinį įnašą prireikus būtų galima pakoreguoti pagal riziką.</t>
  </si>
  <si>
    <t>Apkopo informāciju par iestādes riska rādītājiem, lai gada pamata iemaksai piemērotu riska korekciju (ja piemērojams).</t>
  </si>
  <si>
    <t>Verzamelt informatie aangaande de risico-indicatoren van de instelling zodat de risicoaanpassing zo nodig op de jaarlijkse basisbijdrage kan worden toegepast.</t>
  </si>
  <si>
    <t>Zberejo se informacije o kazalnikih tveganja institucije, da se osnovni letni prispevek popravi na podlagi tveganja (kadar je primerno).</t>
  </si>
  <si>
    <t>Zhromažďuje informácie o ukazovateľoch rizika inštitúcie s cieľom uplatniť úpravu rizika na základný ročný príspevok (ak sa uplatňuje).</t>
  </si>
  <si>
    <t>D30</t>
  </si>
  <si>
    <t>Enthält Definitionen und Anleitungen für jedes Feld im Meldeformular und evtl. Verweise auf den europäischen Rahmen für aufsichtliche Meldungen. Dieser Reiter muss vom Institut nicht ausgefüllt werden.</t>
  </si>
  <si>
    <t>Esitab aruandlusvormi kõigi väljade jaoks määratlused ja juhised ning annab viited Euroopa järelevalvelise aruandluse raamistikule, kui see on asjakohane. Seda vahelehte ei pea krediidiasutus või investeerimisühing täitma.</t>
  </si>
  <si>
    <t>Παρέχει ορισμούς και οδηγίες για καθένα από τα πεδία του εντύπου αναφοράς και παραθέτει παραπομπές στο ευρωπαϊκό πλαίσιο εποπτικής αναφοράς (ανάλογα με την περίπτωση). Η καρτέλα αυτή δεν χρειάζεται να συμπληρώνεται από το ίδρυμα.</t>
  </si>
  <si>
    <t>Provides definitions and guidance for each field of the reporting form, and provides reference to the European supervisory reporting frameworks (where applicable). This tab does not need to be filled in by the institution.</t>
  </si>
  <si>
    <t>Proporciona definiciones y directrices para cada campo del formulario de información y ofrece una referencia a los marcos europeos de información de supervisión (cuando proceda). Esta pestaña no necesita cumplimentarla la entidad.</t>
  </si>
  <si>
    <t>Tässä esitetään raportointilomakkeen kunkin kentän määritelmät ja ohjeet sekä viitataan soveltuvin osin Euroopan valvontaraportoinnin viitekehyksiin. Laitoksen ei tarvitse täyttää tätä välilehteä.</t>
  </si>
  <si>
    <t>Fournit des définitions et des orientations pour chaque champ du formulaire de déclaration, et fournit une référence aux référentiels d’information prudentielle européens (le cas échéant). L’établissement n’a pas à remplir cet onglet.</t>
  </si>
  <si>
    <t>Include definizioni e orientamenti per ogni campo del modulo di segnalazione e fornisce riferimenti relativi al quadro europeo di segnalazione a fini di vigilanza (se del caso). Questa scheda non deve essere compilata dall’ente.</t>
  </si>
  <si>
    <t>Pateikiamos kiekvieno ataskaitos formos laukelio apibrėžtys ir paaiškinimai, taip pat nuorodos į Europos priežiūros ataskaitų sistemas (kai taikoma). Šios kortelės įstaigai pildyti nereikia.</t>
  </si>
  <si>
    <t>Sniedz definīcijas un norādes par katru ziņošanas veidlapas lauku un ietver atsauci uz Eiropas uzraudzības pārskatu sistēmām (ja piemērojams). Šī cilne iestādei nav jāaizpilda.</t>
  </si>
  <si>
    <t>Voorziet in definities en een leidraad bij elk veld van het rapportageformulier, en verwijst, waar van toepassing, naar de kaders voor Europese toezichtrapportage. De instelling hoeft deze tab niet in te vullen.</t>
  </si>
  <si>
    <t>Zagotovi opredelitve pojmov in navodila za posamezno polje obrazca za poročanje ter sklicevanje na evropske okvire nadzorniškega poročanja (kadar je primerno). Tega zavihka instituciji ni treba izpolniti.</t>
  </si>
  <si>
    <t>Obsahuje vymedzenia pojmov a usmernenia pre každé pole formulára hlásenia a obsahuje odkaz na európske rámce pre podávanie správ na účel dohľadu (ak sa uplatňuje). Nie je potrebné, aby inštitúcia vypĺňala túto tabuľku.</t>
  </si>
  <si>
    <t>D31</t>
  </si>
  <si>
    <t>Die im Formular gemeldeten Informationen werden konsolidiert und es wird eine Übersicht über die vorgenommenen Validierungsregeln und Konsistenzkontrollen dargestellt.</t>
  </si>
  <si>
    <t>koondab vormil esitatud teabe ning annab ülevaate kasutatud valideerimiseeskirjadest ja ühtluskontrolli meetoditest.</t>
  </si>
  <si>
    <t>Ενοποιεί τα στοιχεία που αναφέρονται στο έντυπο και παρέχει επισκόπηση των κανόνων επικύρωσης και των ελέγχων συνέπειας που έχουν εφαρμοστεί.</t>
  </si>
  <si>
    <t>Consolidates the information reported in the form and provides an overview of the performed validation rules and consistency checks.</t>
  </si>
  <si>
    <t>Consolida la información presentada en el formulario y ofrece una descripción de las normas de validación y comprobaciones de coherencia llevadas a cabo.</t>
  </si>
  <si>
    <t>Tällä välilehdellä vahvistetaan lomakkeella ilmoitetut tiedot, ja se sisältää yhteenvedon käytetyistä validointisäännöistä ja yhdenmukaisuustarkistuksista.</t>
  </si>
  <si>
    <t>Consolide les informations déclarées dans le formulaire et fournit une vue d’ensemble des règles de validation et des contrôles de cohérence effectués.</t>
  </si>
  <si>
    <t>Consolida le informazioni segnalate nel modulo e fornisce una panoramica delle regole per la convalida e dei controlli di conformità eseguiti.</t>
  </si>
  <si>
    <t>Apibendrinama formoje pateikta informacija ir pateikiama taikytų tikrinimo taisyklių ir nuoseklumo patikrinimo apžvalga.</t>
  </si>
  <si>
    <t>Konsolidē veidlapā norādīto informāciju un ietver pārskatu par īstenotajiem apstiprināšanas noteikumiem un atbilstības pārbaudēm.</t>
  </si>
  <si>
    <t>Consolideert de informatie die in het formulier is gerapporteerd, en biedt een overzicht van de toegepaste valideringsregels en controles op de consistentie.</t>
  </si>
  <si>
    <t>Potrdijo se informacije, navedene v obrazcu, in zagotovi pregled pravil validacije in opravljenih preverjanj skladnosti.</t>
  </si>
  <si>
    <t>Konsoliduje informácie nahlásené vo formulári a obsahuje prehľad vykonaných pravidiel validácie a kontrol súladu.</t>
  </si>
  <si>
    <t>Für Institute, die zu einer Gruppe gehören: LEI-Code des EU-Mutterunternehmens
 (Auszufüllen, selbst wenn oben ‚Nein‘ angegeben wurde)</t>
  </si>
  <si>
    <t>Kohaldub ettevõttele, kes kuulub gruppi: ELi emaettevõtja LEI kood (täita ka siis, kui vastus ülal on „ei“)</t>
  </si>
  <si>
    <t>Για τα ιδρύματα που είναι μέλος ομίλου: Κωδικός LEI της μητρικής ΕΕ (συμπληρώνεται ακόμη και αν η ανωτέρω τιμή είναι «Όχι»)</t>
  </si>
  <si>
    <t>For institutions that are part of a group: LEI code of the EU parent
(to fill in even if 'No' above)</t>
  </si>
  <si>
    <t>Para entidades que son parte de un grupo: código LEI de la matriz de la UE (completar aunque la respuesta anterior sea «No»)</t>
  </si>
  <si>
    <t>Ryhmään kuuluvat laitokset: EU:ssa sijaitsevan emoyrityksen LEI-tunnus
(täytetään, vaikka yllä olisi vastattu 'Ei')</t>
  </si>
  <si>
    <t>Pour les établissements qui appartiennent à un groupe : code LEI de l’établissement mère dans l’UE (à remplir même si la réponse est «Non» ci-dessus)</t>
  </si>
  <si>
    <t>Per gli enti che sono parte di un gruppo: codice LEI dell'impresa madre nell'UE (da compilare anche se il campo precedente è “No”)</t>
  </si>
  <si>
    <t>Įstaigos, kurios yra gupės narės: ES patronuojančiosios įstaigos LEI kodas
(pildyti, net jeigu pirmiau įrašyta „Ne“)</t>
  </si>
  <si>
    <t>Iestādēm, kas ietilpst grupā: ES mātesuzņēmuma LEI kods (aizpildīt arī gadījumā, ja iepriekš norādīts 'Nē')</t>
  </si>
  <si>
    <t>Za institucije, ki so del skupine: koda LEI nadrejene družbe EU (Izpolniti tudi, če je zgoraj vrednost „Ne“)</t>
  </si>
  <si>
    <t>Pre inštitúcie, ktoré sú súčasťou skupiny: LEI kód EÚ materskej inštitúcie
(vyplňte, ak ste predtým uviedli "Nie")</t>
  </si>
  <si>
    <t>Texte</t>
  </si>
  <si>
    <t>Alphanumérique</t>
  </si>
  <si>
    <t>Τμήμα Δ. Πυλώνας «Πρόσθετοι δείκτες κινδύνου που πρόκειται να προσδιοριστούν από την αρχή εξυγίανσης»</t>
  </si>
  <si>
    <t>Deel D. Pijler ‘Door de afwikkelingsautoriteit te bepalen aanvullende risico-indicatoren’</t>
  </si>
  <si>
    <t>. Άρθρο 92 παράγραφος 3 στοιχείο β) σημείο i) του ΚΚΑ/CRR: «απαιτήσεις ιδίων κεφαλαίων, προσδιορισμένων σύμφωνα με τον τίτλο IV του παρόντος μέρους ή του τέταρτου μέρους, ανάλογα με την περίπτωση, για τις δραστηριότητες του χαρτοφυλακίου συναλλαγών ενός ιδρύματος, για τα εξής: i) κίνδυνος θέσης»
. Άρθρο 92 παράγραφος 4 στοιχείο β) του ΚΚΑ/CRR: «τα ιδρύματα πρέπει να πολλαπλασιάζουν τις απαιτήσεις ιδίων κεφαλαίων που προβλέπονται στα στοιχεία β) έως ε) της εν λόγω παραγράφου επί 12,5.»</t>
  </si>
  <si>
    <t>. Vakavaraisuusasetuksen 92 artiklan 3 kohdan b alakohdan i alakohta: ”tapauksen mukaan tämän osan IV osaston tai neljännen osan mukaisesti määritetyt laitoksen kaupankäyntivarastoon liittyvää liiketoimintaa koskevat omien varojen vaatimukset seuraavien riskien osalta: i) positioriski”
. Vakavaraisuusasetuksen 92 artiklan 4 kohdan b alakohta: ”laitosten on kerrottava kyseisen kohdan b–e alakohdan mukaiset omien varojen vaatimukset kertoimella 12,5.”</t>
  </si>
  <si>
    <t>. Artikel 92, lid 3, onder b), punt i), van de verordening kapitaalvereisten: ‘de eigenvermogensvereisten, bepaald overeenkomstig titel IV van dit deel of deel 4, naar gelang van het geval, voor de handelsportefeuilleactiviteiten van een instelling, voor het volgende: i) het positierisico'
. Artikel 92, lid 4, onder b), van de verordening kapitaalvereisten: ‘de instellingen vermenigvuldigen de in lid 3, onder b) tot en met e), vermelde eigenvermogensvereisten met 12,5.'</t>
  </si>
  <si>
    <t>Risico-indicator B.ii) Liquiditeitsdekkingsratio</t>
  </si>
  <si>
    <t>Deel C. Pijler 'Belang van een instelling voor de stabiliteit van het financiële stelsel of de economie'</t>
  </si>
  <si>
    <t>Aanvullende risico-indicator D.i) Handelsactiviteiten, uitgedrukt als het bedrag van de risicoblootstelling voor marktrisico met betrekking tot verhandelbare schuldinstrumenten en eigen vermogen ten opzichte van: a) totale risicoblootstelling, b) CET1-kernkapitaal en c) totale activa</t>
  </si>
  <si>
    <t>Bedrag van de risicoposten voor marktrisico van verhandelbare schuldinstrumenten en eigen vermogen, op het rapportageniveau geselecteerd in veld ID 4A9</t>
  </si>
  <si>
    <t>Totale nominale bedrag buiten de balanstelling, op he rapportageniveau geselecteerd in veld ID 4A9</t>
  </si>
  <si>
    <t>Totale blootstelling aan derivaten, op het rapportageniveau geselecteerd in veld ID 4A9</t>
  </si>
  <si>
    <t>Naam van het IPS
(alleen als hierboven ‘Ja’ is geantwoord)</t>
  </si>
  <si>
    <t>C. Pijler 'Belang van een instelling voor de stabiliteit van het financiële stelsel of de economie'</t>
  </si>
  <si>
    <t>Heeft de bevoegde autoriteit de instelling op individueel niveau een ontheffing verleend van de toepassing van de risico-indicator Liquiditeitsdekkingsratio?</t>
  </si>
  <si>
    <t>Heeft de bevoegde autoriteit de instelling op individueel niveau een ontheffing verleend van de toepassing van de indicator ?</t>
  </si>
  <si>
    <t>C. Übermittlung des Meldeformulars und nächste Schritte</t>
  </si>
  <si>
    <t>C. Aruandlusvormi esitamine ja edasine tegevus</t>
  </si>
  <si>
    <t>Γ. Υποβολή του εντύπου αναφοράς και επόμενα στάδια</t>
  </si>
  <si>
    <t>C. Raportointilomakkeen toimittaminen ja seuraavat vaiheet</t>
  </si>
  <si>
    <t>Untersuchungsbefugnisse des einheitlichen Abwicklungsausschusses: In Übereinstimmung mit den Artikeln 34, 35 und 36 der Verordnung (EU) Nr. 806/2014 über den einheitlichen Abwicklungsmechanismus und zum Zwecke der Ausübung seiner Aufgaben gemäß der genannten Verordnung kann der Ausschuss unter den in den genannten Artikeln dargelegten Umständen Informationen anfordern, Untersuchungen durchführen und/oder Prüfungen vor Ort durchführen.</t>
  </si>
  <si>
    <t>Ühtse Kriisilahendusnõukogu uurimisvolitused: kooskõlas ühtse kriisilahenduskorra määruse artiklitega 34, 35 ja 36 ning määrusest tulenevate ülesannete täitmiseks võib Ühtne Kriisilahendusnõukogu nimetatud artiklites sätestatud asjaoludel nõuda teavet ning korraldada uurimisi ja kohapealseid kontrolle.</t>
  </si>
  <si>
    <t>Εξουσίες έρευνας του SRB: Σύμφωνα με τα άρθρα 34, 35 και 36 του κανονισμού SRM και για τον σκοπό της εκτέλεσης των καθηκόντων του σύμφωνα με τον εν λόγω κανονισμό, το SRB μπορεί να ζητήσει πληροφορίες, να διεξαγάγει έρευνες και/ή να διενεργήσει επιτόπιες επιθεωρήσεις υπό τις συνθήκες που ορίζονται στα εν λόγω άρθρα.</t>
  </si>
  <si>
    <t>SRB:n tutkintavaltuudet: Yhteisestä kriisinratkaisumekanismista annetun asetuksen 34, 35 ja 36 artiklan nojalla ja tämän asetuksen mukaisten tehtäviensä suorittamiseksi SRB voi pyytää tietoja sekä suorittaa tutkimuksia ja/tai paikalla tehtäviä tarkastuksia kyseisissä artikloissa säädetyin edellytyksin.</t>
  </si>
  <si>
    <t>D. Rechtsverweise</t>
  </si>
  <si>
    <t>D. Õiguslik alus</t>
  </si>
  <si>
    <t>Δ. Νομικές παραπομπές</t>
  </si>
  <si>
    <t>D. Lainsäädäntöviittaukset</t>
  </si>
  <si>
    <t xml:space="preserve"> Die wichtigsten Rechtsverweise im vorliegenden Meldeformular:</t>
  </si>
  <si>
    <t xml:space="preserve"> Peamised käesoleva aruandlusvormi aluseks olevad õigusaktid:</t>
  </si>
  <si>
    <t xml:space="preserve"> Βασικές νομικές παραπομπές του παρόντος εντύπου αναφοράς:</t>
  </si>
  <si>
    <t xml:space="preserve"> Tärkeimmät säädökset, joihin tässä raportointilomakkeessa viitataan:</t>
  </si>
  <si>
    <t>Fußnoten:</t>
  </si>
  <si>
    <t>Allmärkused:</t>
  </si>
  <si>
    <t>Υποσημειώσεις:</t>
  </si>
  <si>
    <t>Richtlinie 2014/59/EU des Europäischen Parlaments und des Rates vom 15. Mai 2014 zur Festlegung eines Rahmens für die Sanierung und Abwicklung von Kreditinstituten und Wertpapierfirmen</t>
  </si>
  <si>
    <t>Euroopa Parlamendi ja nõukogu 15. mai 2014. aasta direktiiv 2014/59/EL, millega luuakse krediidiasutuste ja investeerimisühingute finantsseisundi taastamise ja kriisilahenduse õigusraamistik</t>
  </si>
  <si>
    <t>Οδηγία 2014/59/ΕΕ του Ευρωπαϊκού Κοινοβουλίου και του Συμβουλίου, της 15ης Μαΐου 2014, για τη θέσπιση πλαισίου για την ανάκαμψη και την εξυγίανση πιστωτικών ιδρυμάτων και επιχειρήσεων επενδύσεων</t>
  </si>
  <si>
    <t>Euroopan parlamentin ja neuvoston direktiivi 2014/59/EU, annettu 15 päivänä toukokuuta 2014, luottolaitosten ja sijoituspalveluyritysten elvytys- ja kriisinratkaisukehyksestä</t>
  </si>
  <si>
    <t>Verordnung (EU) Nr. 806/2014 des Europäischen Parlaments und des Rates vom 15. Juli 2014 zur Festlegung einheitlicher Vorschriften und eines einheitlichen Verfahrens für die Abwicklung von Kreditinstituten und bestimmten Wertpapierfirmen im Rahmen eines einheitlichen Abwicklungsmechanismus und eines einheitlichen Abwicklungsfonds</t>
  </si>
  <si>
    <t>Euroopa Parlamendi ja nõukogu 15. juuli 2014. aasta määrus (EL) nr 806/2014, millega kehtestatakse ühtsed eeskirjad ja ühtne menetlus krediidiasutuste ja teatavate investeerimisühingute kriisilahenduseks ühtse kriisilahenduskorra ja ühtse kriisilahendusfondi raames</t>
  </si>
  <si>
    <t>Κανονισμός (ΕΕ) αριθ. 806/2014 του Ευρωπαϊκού Κοινοβουλίου και του Συμβουλίου, της 15ης Ιουλίου 2014, περί θεσπίσεως ενιαίων κανόνων και διαδικασίας για την εξυγίανση πιστωτικών ιδρυμάτων και ορισμένων επιχειρήσεων επενδύσεων στο πλαίσιο ενός Ενιαίου Μηχανισμού Εξυγίανσης και ενός Ενιαίου Ταμείου Εξυγίανσης</t>
  </si>
  <si>
    <t>Euroopan parlamentin ja neuvoston asetus (EU) N:o 806/2014, annettu 15 päivänä heinäkuuta 2014, yhdenmukaisten sääntöjen ja yhdenmukaisen menettelyn vahvistamisesta luottolaitosten ja tiettyjen sijoituspalveluyritysten kriisinratkaisua varten yhteisen kriisinratkaisumekanismin ja yhteisen kriisinratkaisurahaston puitteissa</t>
  </si>
  <si>
    <t>Durchführungsverordnung (EU) 2015/81 des Rates vom 19. Dezember 2014 zur Festlegung einheitlicher Modalitäten für die Anwendung der Verordnung (EU) Nr. 806/2014 des Europäischen Parlaments und des Rates im Hinblick auf im Voraus erhobene Beiträge zum einheitlichen Abwicklungsfonds</t>
  </si>
  <si>
    <t>Nõukogu 19. detsembri 2014. aasta rakendusmäärus (EL) 2015/81, millega määratakse kindlaks Euroopa Parlamendi ja nõukogu määruse (EL) nr 806/2014 kohaldamise ühtsed tingimused seoses ühtsesse kriisilahendusfondi tehtavate ex ante osamaksetega</t>
  </si>
  <si>
    <t>Εκτελεστικός κανονισμός (ΕΕ) 2015/81 του Συμβουλίου, της 19ης Δεκεμβρίου 2014, περί ενιαίων όρων εφαρμογής του κανονισμού (ΕΕ) αριθ. 806/2014 του Ευρωπαϊκού Κοινοβουλίου και του Συμβουλίου όσον αφορά τις εκ των προτέρων εισφορές στο Ενιαίο Ταμείο Εξυγίανσης</t>
  </si>
  <si>
    <t>Neuvoston täytäntöönpanoasetus (EU) 2015/81, annettu 19 päivänä joulukuuta 2014, Euroopan parlamentin ja neuvoston asetuksen (EU) N:o 806/2014 yhdenmukaisista soveltamisedellytyksistä yhteiseen kriisinratkaisurahastoon etukäteen suoritettavien rahoitusosuuksien osalta</t>
  </si>
  <si>
    <t>Verordnung (EU) Nr. 575/2013 des Europäischen Parlaments und des Rates vom 26. Juni 2013 über Aufsichtsanforderungen an Kreditinstitute und Wertpapierfirmen und zur Änderung der Verordnung (EU) Nr. 648/2012</t>
  </si>
  <si>
    <t>Euroopa Parlamendi ja nõukogu 26. juuni 2013. aasta määrus (EL) nr 575/2013 krediidiasutuste ja investeerimisühingute suhtes kohaldatavate usaldatavusnõuete kohta ja määruse (EL) nr 648/2012 muutmise kohta</t>
  </si>
  <si>
    <t>Euroopan parlamentin ja neuvoston asetus (EU) N:o 575/2013, annettu 26 päivänä kesäkuuta 2013, luottolaitosten ja sijoituspalveluyritysten vakavaraisuusvaatimuksista ja asetuksen (EU) N:o 648/2012 muuttamisesta</t>
  </si>
  <si>
    <t>Jäljempänä ”direktiivi 2014/49/EU (talletussuojadirektiivi)”</t>
  </si>
  <si>
    <t>Alaviitteet:</t>
  </si>
  <si>
    <t>1C8; 1C1; 1C2; 1C5; 1C6; 1C9; 1C10</t>
  </si>
  <si>
    <t>2C6; 3A8; 3B8, 3C8, 3D8, 3E11, 3F11</t>
  </si>
  <si>
    <t>exclusion of Foreign Exchange &amp; Commodities to be performed</t>
  </si>
  <si>
    <t>Liegen Nullbeträge (0) vor? 
(„NOK“ bedeutet: Korrektur durch das meldende Unternehmen erforderlich; „Warnung“ bedeutet: Überprüfung durch das meldende Unternehmen erforderlich)</t>
  </si>
  <si>
    <t>Existe-t-il des montants 0 (zéro)? 
(«NOK» signifie que l’entité déclarante doit rectifier; «Avertissement» signifie que l’entité déclarante doit vérifier)</t>
  </si>
  <si>
    <t>Υπάρχουν μηδενικά ποσά (0); 
('Η ένδειξη «NOK» σημαίνει ότι απαιτείται διόρθωση από την αναφέρουσα οντότητα· η ένδειξη «Προειδοποίηση» σημαίνει ότι η αναφέρουσα οντότητα πρέπει να διενεργήσει έλεγχο)</t>
  </si>
  <si>
    <t>¿Hay cantidades a 0 (cero)? 
(«NOK» significa que la entidad que informa debería corregir; «Advertencia» significa que la entidad que informa debería comprobarlo)</t>
  </si>
  <si>
    <t>Kas esineb summasid, mille väärtus on 0 (null)? 
(„Ei sobi“ tähendab, et aruandev isik peab kannet korrigeerima; „Hoiatus“ tähendab, et aruandev isik peab kannet kontrollima)</t>
  </si>
  <si>
    <t>Onko nolla-summia ilmoitettu? 
(”NOK” tarkoittaa, että raportoivan yksikön on tehtävä korjauksia; 'Warning' tarkoittaa, että raportoivan yksikön on tarkastettava)</t>
  </si>
  <si>
    <t>Sono presenti importi pari a 0 (zero)? 
(«NOK» significa che il soggetto segnalante deve attuare delle rettifiche; «Attenzione» significa che il soggetto segnalante deve effettuare una verifica)</t>
  </si>
  <si>
    <t>Ar yra sumų, kurių reikšmė 0 (nulis)? 
(NOK reiškia, kad būtina taisyti, „Įspėjimas“ reiškia, kad reikia patikrinti)</t>
  </si>
  <si>
    <t>Vai ir 0 (nulles) vērtības? 
(“NOK” nozīmē, ka ziņotājiestādei ir jāveic labojumi; “Brīdinājums” nozīmē, ka ziņotājiestādei ir jāveic pārbaude)</t>
  </si>
  <si>
    <t>Zijn er bedragen die op 0 (nul) staan? 
(‘NOK’ betekent dat de rapporterende entiteit moet corrigeren; ‘Warning’ betekent dat de rapporterende entiteit moet controleren)</t>
  </si>
  <si>
    <t>Ali so ugotovljeni ničelni zneski? 
(„NOK“ pomeni, da bi organ poročanja moral popraviti; „Opozorilo“ pomeni, da bi organ poročanja moral preveriti).</t>
  </si>
  <si>
    <t>Sú v ňom 0 (nulové) sumy? 
(„NOK“ znamená, že vykazujúci subjekt by mal opraviť; „Upozornenie“ znamená, že v subjekt predkladajúci správu by mal skontrolovať)</t>
  </si>
  <si>
    <t>Kontrolle erfolgreich abgeschlossen? 
(„NOK“ bedeutet: Korrektur durch das meldende Unternehmen erforderlich; „Warnung“ bedeutet: Überprüfung durch das meldende Unternehmen erforderlich)</t>
  </si>
  <si>
    <t>Contrôle réussi? 
(«NOK» signifie que l’entité déclarante doit rectifier; «Avertissement» signifie que l’entité déclarante doit vérifier)</t>
  </si>
  <si>
    <t>Περάσατε με επιτυχία τον έλεγχο; 
('Η ένδειξη «NOK» σημαίνει ότι απαιτείται διόρθωση από την αναφέρουσα οντότητα· η ένδειξη «Προειδοποίηση» σημαίνει ότι η αναφέρουσα οντότητα πρέπει να διενεργήσει έλεγχο)</t>
  </si>
  <si>
    <t>¿Se ha aprobado el control? 
(«NOK» significa que la entidad que informa debería corregir; «Advertencia» significa que la entidad que informa debería comprobarlo)</t>
  </si>
  <si>
    <t>Kas kontroll on läbitud? 
(„Ei sobi“ tähendab, et aruandev isik peab kannet korrigeerima; „Hoiatus“ tähendab, et aruandev isik peab kannet kontrollima)</t>
  </si>
  <si>
    <t>Onnistuiko tarkastus? 
(”NOK” tarkoittaa, että raportoivan yksikön on tehtävä korjauksia; 'Warning' tarkoittaa, että raportoivan yksikön on tarkastettava)</t>
  </si>
  <si>
    <t>Controllo superato? 
(«NOK» significa che il soggetto segnalante deve attuare delle rettifiche; «Attenzione» significa che il soggetto segnalante deve effettuare una verifica)</t>
  </si>
  <si>
    <t>Kontrolės metu nenustatyta trūkumų? 
(NOK reiškia, kad būtina taisyti, „Įspėjimas“ reiškia, kad reikia patikrinti)</t>
  </si>
  <si>
    <t>Vai pārbaude ir izieta? 
(“NOK” nozīmē, ka ziņotājiestādei ir jāveic labojumi; “Brīdinājums” nozīmē, ka ziņotājiestādei ir jāveic pārbaude)</t>
  </si>
  <si>
    <t>Controle uitgevoerd? 
(‘NOK’ betekent dat de rapporterende entiteit moet corrigeren; ‘Warning’ betekent dat de rapporterende entiteit moet controleren)</t>
  </si>
  <si>
    <t>Kontrola úspešne zvládnutá? 
(„NOK“ znamená, že vykazujúci subjekt by mal opraviť; „Upozornenie“ znamená, že vykazujúci subjekt by mal skontrolovať)</t>
  </si>
  <si>
    <t>GESAMTFORMAT</t>
  </si>
  <si>
    <t>FORMAT GÉNÉRAL</t>
  </si>
  <si>
    <t>ΣΥΝΟΛΙΚΟΣ ΜΟΡΦΟΤΥΠΟΣ</t>
  </si>
  <si>
    <t>FORMATO GENERAL</t>
  </si>
  <si>
    <t>YLEINEN MALLI</t>
  </si>
  <si>
    <t>FORMATO GENERALE</t>
  </si>
  <si>
    <t>BENDRAS FORMATAS</t>
  </si>
  <si>
    <t>VISPĀRĒJAIS FORMĀTS</t>
  </si>
  <si>
    <t>ALGEMEEN FORMAAT</t>
  </si>
  <si>
    <t>SKUPNA OBLIKA</t>
  </si>
  <si>
    <t>CELKOVÝ FORMÁT</t>
  </si>
  <si>
    <t>GESAMTKONSISTENZ</t>
  </si>
  <si>
    <t>COHÉRENCE GÉNÉRALE</t>
  </si>
  <si>
    <t>ΣΥΝΟΛΙΚΗ ΣΥΝΕΠΕΙΑ</t>
  </si>
  <si>
    <t>COHERENCIA GENERAL</t>
  </si>
  <si>
    <t>JOHDONMUKAISUUS</t>
  </si>
  <si>
    <t>COERENZA GENERALE</t>
  </si>
  <si>
    <t>BENDRAS NUOSEKLUMAS</t>
  </si>
  <si>
    <t>VISPĀRĒJĀ KONSEKVENCE</t>
  </si>
  <si>
    <t>ALGEMENE CONSISTENTIE</t>
  </si>
  <si>
    <t>SKUPNA SKLADNOST</t>
  </si>
  <si>
    <t>CELKOVÁ KONZISTENTNOSŤ</t>
  </si>
  <si>
    <t>Sään-nön tun-nus</t>
  </si>
  <si>
    <t>Ausschluss von auszuführenden Fremdwährungen und Waren</t>
  </si>
  <si>
    <t>exclusión del tipo de cambio y materias primas que debe llevarse a cabo</t>
  </si>
  <si>
    <t>valuuta ja kaubaga seotu tuleb välja jätta</t>
  </si>
  <si>
    <t>εξαιρούνται το συνάλλαγμα και βασικά εμπορεύματα προς χρήση</t>
  </si>
  <si>
    <t>ulkomaanvaluutta ja hyödykkeet suljettava pois</t>
  </si>
  <si>
    <t>esclusi i risultati relativi ai cambi e alle materie prime</t>
  </si>
  <si>
    <t>išskyrus užsienio valiutos kurso ir biržos prekių rezultatus</t>
  </si>
  <si>
    <t>izņemot, lai veiktu Ārvalstu valūtas un preču maiņu</t>
  </si>
  <si>
    <t>uitsluiting van vreemde valuta's &amp; grondstoffen</t>
  </si>
  <si>
    <t>brez tuje valute in blaga, ki se izvaja</t>
  </si>
  <si>
    <t>Preverjanja skladnosti</t>
  </si>
  <si>
    <t>individual</t>
  </si>
  <si>
    <t>C. 'Share of interbank loans and deposits in the EU' pillar</t>
  </si>
  <si>
    <t>Vt 1A7</t>
  </si>
  <si>
    <t>Βλέπε 1A7</t>
  </si>
  <si>
    <t>Véase 1A7</t>
  </si>
  <si>
    <t>Ks. kenttä 1A7</t>
  </si>
  <si>
    <t>Voir 1A7</t>
  </si>
  <si>
    <t>Cfr. 1A7</t>
  </si>
  <si>
    <t>Žr. 1A7</t>
  </si>
  <si>
    <t>Skatīt 1A7</t>
  </si>
  <si>
    <t>Zie 1A7</t>
  </si>
  <si>
    <t>Glej 1A7</t>
  </si>
  <si>
    <t>Pozri 1A7</t>
  </si>
  <si>
    <t>Siehe 1A7</t>
  </si>
  <si>
    <t>Siehe 4A2</t>
  </si>
  <si>
    <t>Cfr. 4A2</t>
  </si>
  <si>
    <t>. Ce champ permet de calculer la contribution annuelle de base individuelle (voir Section A «Objectif et structure des rapports», n° 2, de l’onglet «Read me»). 
. Si l’établissement ne détient pas de dépôts garantis ou de dépôts éligibles au sens de l’article 2, paragraphe 1, point 4), de la directive 2014/49/UE (DGSD) à la date de référence, il devra déclarer «0» (zéro) pour ce champ (voir section B «Instructions générales pour compléter le formulaire de déclaration», n° 10, de l’onglet «Read me»).                                                 . Le calcul est basé sur une moyenne des quatre trimestres de l’année de référence tels qu’ils figurent sous 1E1.</t>
  </si>
  <si>
    <t>. Šiame laukelyje galima apskaičiuoti atskirą bazinį metinį įnašą (žr. kortelės „Įvadas“ A skirsnio „Ataskaitos formos paskirtis ir struktūra“ 2-ą punktą). 
. Jeigu įstaiga ataskaitinę dieną neturi apdraustųjų indėlių arba reikalavimus atitinkančių indėlių, apibrėžtų Direktyvos 2014/49/ES (Direktyva dėl indėlių garantijų sistemų) 2 straipsnio 1 dalies 4 punkte, šiame laukelyje būtina įrašyti „0“ (nulį) (žr. kortelės „Įvadas“ B skirsnio „Bendros ataskaitos formos pildymo instrukcijos“ 10-ą punktą).                                                 . Skaičiavimai grindžiami 1E1 nurodytų ataskaitinių metų keturių ketvirčių vidurkiu.</t>
  </si>
  <si>
    <t>. Šajā laukā var aprēķināt individuālo gada pamata iemaksu (skatīt Nr. 2 cilnes “Izlasi” A iedaļā “Ziņošanas veidlapas mērķis un struktūra”). 
. Ja pārskata datumā iestādes turējumā nav segto noguldījumu vai atbilstīgo noguldījumu, kas definēti Direktīvas 2014/49/ES (DGSD) 2. panta 1. punkta 4) apakšpunktā, tai šajā laukā ir jānorāda “0” (nulle) (skatīt Nr. 10 cilnes “Izlasi” B iedaļā “Vispārīgie ziņošanas veidlapas aizpildīšanas norādījumi”).                                                 . Aprēķina pamatā ir atsauces gada četru ceturkšņu vidējā vērtība, kā ziņots 1E1.</t>
  </si>
  <si>
    <t>. Toto pole umožňuje vypočítať individuálny základný ročný príspevok (pozri č. 2 časti A „Cieľ a štruktúra formulára hlásenia“ v karte Prečítaj ma). 
. V prípade, že inštitúcia nemá v držbe kryté vklady ani oprávnené vklady podľa vymedzenia v článku 2 ods. 1 bode 4 smernice 2014/49/EÚ (smernice o systémoch ochrany vkladov) k referenčnému dátumu, musí v tomto poli uviesť „0“ (nula) (pozri č. 10 časti B „Všeobecné pokyny na vyplnenie formulára hlásenia“ v karte Prečítaj ma).                                                 . Výpočet vychádza z priemeru za štyri štvrťroky referenčného roka, ako je vykázané v 1E1.</t>
  </si>
  <si>
    <t xml:space="preserve">Este campo se aplica únicamente si el valor del campo «4A2» es:
«subconsolidado», entonces la entidad debe rellenar el código LEI  (véase 1A6) de la entidad matriz de la UE.
«consolidado», entonces la entidad debe rellenar el código LEI  (véase 1A6) de la entidad matriz principal de la UE.
</t>
  </si>
  <si>
    <t>Šis laukelis taikomas tik tada, jeigu 4A2 laukelyje įrašyta
. „iš dalies konsoliduotas“; tuomet įstaiga turi nurodyti ES patronuojančiosios įstaigos LEI kodą (žr. 1A7).
. „konsoliduotas“; tuomet įstaigos turi nurodyti ES pagrindinės patronuojančiosios įstaigos LEI kodą (žr. 1A7).</t>
  </si>
  <si>
    <t>Toto pole sa uplatňuje len v prípade, ak hodnota v poli 4A2 je:
.„subkonsolidovaná“, vtedy by inštitúcia mala vyplniť kód LEI (pozri 1A7) materskej inštitúcie v EÚ.
.„konsolidovaná“, vtedy by inštitúcie mali vyplniť kód LEI (pozri 1A7) konečnej materskej inštitúcie v EÚ.</t>
  </si>
  <si>
    <t>Es gelten die gleichen Regeln wie für 4A3</t>
  </si>
  <si>
    <t>Taikomos tokios pat taisyklės kaip  4A3</t>
  </si>
  <si>
    <t>Piemēro tādus pašus noteikumus kā  4A3</t>
  </si>
  <si>
    <t>Es gelten die gleichen Regeln wie für 4A4</t>
  </si>
  <si>
    <t>Taikomos tokios pat taisyklės kaip  4A4</t>
  </si>
  <si>
    <t>Piemēro tādus pašus noteikumus kā  4A4</t>
  </si>
  <si>
    <t>Uplatňujú sa rovnaké pravidlá ako pre  4A4</t>
  </si>
  <si>
    <t>Es gelten die gleichen Regeln wie für 4A6</t>
  </si>
  <si>
    <t xml:space="preserve">Das Institut muss sämtliche Beträge aus den Zellen, denen in den maßgeblichen Meldeformularen eine Spalte und Zeile zugewiesen ist, summieren. </t>
  </si>
  <si>
    <t xml:space="preserve">Το ίδρυμα οφείλει να αθροίσει όλα τα ποσά που περιέχονται στα κελιά που προσδιορίζονται ανά στήλη και γραμμή στα αντίστοιχα υποδείγματα. </t>
  </si>
  <si>
    <t>Dieses Feld ist zum Meldedatum und auf der in 4A9 für die harte Kernkapitalquote gewählten Meldeebene mit der Summe der beiden in Spalte K angegebenen Posten auszufüllen.</t>
  </si>
  <si>
    <t>Το παρόν πεδίο θα πρέπει να συμπληρώνεται κατά την ημερομηνία αναφοράς και στο επίπεδο αναφοράς που επιλέχθηκε στο πεδίο 4A9 για τον δείκτη CET1 με το άθροισμα και των δύο στοιχείων που αναφέρονται στη στήλη Κ.</t>
  </si>
  <si>
    <t>Este campo se debe cumplimentar en la fecha de notificación y en el nivel de notificación seleccionado en 4A9 para la ratio CET1 con la suma de ambos elementos indicados en la columna K.</t>
  </si>
  <si>
    <t>Tämä kenttä täytetään raportointipäivänä ja 4A9-kentässä CET1-osuutta varten valitulla raportointitasolla laskemalla yhteen molemmat K-sarakkeessa ilmoitetut arvot.</t>
  </si>
  <si>
    <t>Ce champ doit être complété, à la date de la déclaration et au niveau de déclaration sélectionné dans 4A9 pour le ratio CET1, par la somme des deux éléments figurant dans la colonne K.</t>
  </si>
  <si>
    <t>Šis laukelis bendro 1 lygio nuosavo kapitalo atžvilgiu turėtų būti užpildomas 4A9 laukelyje pasirinktą ataskaitinę datą ir pasirinktu ataskaitiniu lygmeniu įrašant abiejų K stulpelio elementų sumą.</t>
  </si>
  <si>
    <t>Šis lauks ir jāaizpilda ziņojuma datumā un ziņojuma līmenī, kas atlasīts 4A9 CET1 rādītājam ar K slejā norādīto abu elementu summu.</t>
  </si>
  <si>
    <t>Dit veld moet worden ingevuld op de rapportagedatum en het rapportageniveau dat is geselecteerd in 4A9 voor de CET1-ratio met de som van beide elementen die worden vermeld in kolom K.</t>
  </si>
  <si>
    <t>To polje je treba izpolniti na datum poročanja in na ravni poročanja, izbrani v 4A9, za količnik navadnega lastniškega temeljnega kapitala z zneskom obeh elementov, označenih v stolpcu K.</t>
  </si>
  <si>
    <t>Toto pole by malo byť vyplnené súčtom obidvoch prvkov uvedených v stĺpci K k dátumu na predloženie správ a na úrovni zvolenej v 4A9 pre podiel CET1.</t>
  </si>
  <si>
    <t>Die ersten beiden Buchstaben des RIAD-Codes müssen mit den dem aus zwei Buchstaben bestehenden ISO-Code des Zulassungslands übereinstimmen.</t>
  </si>
  <si>
    <t>Las primeras dos letras del código RIAD deben coincidir con el código ISO de dos letras del país de inscripción</t>
  </si>
  <si>
    <t>Le prime due lettere del codice RIAD devono essere uguali al codice ISO a due lettere del paese di registrazione</t>
  </si>
  <si>
    <t>Pirmosios dvi RIAD kodo raidės turi sutapti su registracijos šalies dviejų raidžių ISO kodu.</t>
  </si>
  <si>
    <t>RIAD koda pirmajiem diviem burtiem ir jāatbilst reģistrācijas valsts ISO divu burtu kodam</t>
  </si>
  <si>
    <t>Prvé dve písmená kódu RIAD musia zodpovedať dvojpísmenovému ISO kódu krajiny registrácie</t>
  </si>
  <si>
    <t>In das Feld „LEI-Code“ (1A7) sind 20 alphanumerische Zeichen einzutragen.</t>
  </si>
  <si>
    <t>Juriidilise isiku tunnus („1A7“) tuleb esitada 20 tähtnumbrilise märgiga</t>
  </si>
  <si>
    <t>Ο κωδικός LEI («1A7») πρέπει να συμπληρώνεται με 20 αλφαριθμητικούς χαρακτήρες</t>
  </si>
  <si>
    <t>El código LEI ('1A7') deberá cumplimentarse con 20 caracteres alfanuméricos</t>
  </si>
  <si>
    <t>Oikeushenkilötunnus (LEI) (1A7) täytetään käyttämällä 20 aakkosnumeerista merkkiä</t>
  </si>
  <si>
    <t>Le code LEI («1A7») doit se composer de 20 caractères alphanumériques</t>
  </si>
  <si>
    <t>Il campo «codice LEI» («1A7») deve essere compilato con 20 caratteri alfanumerici.</t>
  </si>
  <si>
    <t>LEI kodą (1A7) turi sudaryti 20 raidinių skaitmeninių ženklų</t>
  </si>
  <si>
    <t>LEI kods (“1A7”) jāaizpilda ar 20 burtciparu rakstzīmēm</t>
  </si>
  <si>
    <t>Bij LEI-code (‘1A7’) moeten 20 alfanumerieke tekens worden ingevuld</t>
  </si>
  <si>
    <t>Kodo LEI („1A7“) je treba izpolniti z 20 alfanumeričnimi znaki.</t>
  </si>
  <si>
    <t>Kód identifikátor právneho subjektu  (LEI) („1A7“) by mal byť vyplnený 20 alfanumerickými znakmi</t>
  </si>
  <si>
    <t>Eine Wertpapierfirma mit eingeschränkten Dienstleistungen und Tätigkeiten (1C8) kann kein Kreditinstitut (1C1), keine Zentralorganisation (1C2), keine zentrale Gegenpartei (1C5), kein Zentralverwahrer (1C6), kein Förderdarlehen vergebendes Institut (1C9) und kein durch gedeckte Schuldverschreibungen finanziertes Hypothekenkreditinstitut (1C10) sein.</t>
  </si>
  <si>
    <t>Μια επιχείρηση επενδύσεων που πραγματοποιεί περιορισμένες υπηρεσίες και δραστηριότητες («1C8») δεν μπορεί να είναι πιστωτικό ίδρυμα (1C1), κεντρικός οργανισμός (1C2), κεντρικός αντισυμβαλλόμενος (CCP) («1C5»), κεντρικό αποθετήριο τίτλων (ΚΑΤ) («1C6»), αναπτυξιακή τράπεζα («1C9») ή ίδρυμα ενυπόθηκης πίστης που χρηματοδοτείται από καλυμμένα ομόλογα («1C10»)</t>
  </si>
  <si>
    <t>Una empresa de inversión con servicios y actividades limitados («1C8») no puede ser una entidad de crédito («1C1»), un órgano central (1C2), un CCP («1C5»), un DCV («1C6»), un banco promocional («1C9») ni una entidad de crédito hipotecario financiada por bonos garantizados («1C10»)</t>
  </si>
  <si>
    <t>Sijoituspalveluyritys, jolla on lupa harjoittaa vain rajoitettuja palveluja ja toimintoja (1C8), ei voi olla luottolaitos (1C1), keskuslaitos (1C2), keskusvastapuoli (1C5), arvopaperikeskus (1C6), edistämispankki (1C9) tai katetuilla joukkovelkakirjalainoilla rahoitettu kiinnitysluottolaitos (1C10)</t>
  </si>
  <si>
    <t>Un’impresa di investimento autorizzata a svolgere solo servizi e attività limitati («1C8») non può essere un ente creditizio (1C1), un organismo centrale (1C2), una controparte centrale («1C5»), un depositario centrale («1C6»), un istituto di credito agevolato («1C9») o un istituto di credito ipotecario che si finanzia con obbligazioni garantite («1C10»)</t>
  </si>
  <si>
    <t>Investicinė įmonė, kuriai leidžiama teikti ribotas paslaugas ir vykdyti ribotą veiklą (1C8), negali būti kredito įstaiga (1C2), PSŠ (1C5), CPVD (1C6), skatinamąjį finansavimą teikiantis bankas (1C9) arba padengtomis obligacijomis finansuojama hipotekos kredito įstaiga (1C10).</t>
  </si>
  <si>
    <t>Ieguldījumu brokeru sabiedrība, kas veic ierobežotus pakalpojumus un darbības (“1C8”), nevar būt kredītiestāde (“1C1”), centrāla iestāde (“1C2”), CCP (“1C5”), CSD (“1C6”), attīstību veicinoša banka (“1C9”) vai hipotekāro kredītu iestāde, kas tiek finansēta no segtām obligācijām (“1C10”)</t>
  </si>
  <si>
    <t>Een beleggingsonderneming met beperkte diensten en activiteiten (‘1C8’) kan geen kredietinstelling (‘1C1’), centraal orgaan (‘1C2’), CTP (‘1C5’), CSD (‘1C6’), stimuleringsbank (‘1C9’) of een instelling voor hypothecair krediet die door gedekte obligaties wordt gefinancierd (‘1C10’), zijn</t>
  </si>
  <si>
    <t>Investicijsko podjetje z omejenimi storitvami in dejavnostmi („1C8“) ne more biti kreditna institucija („1C1“), centralni organ, („1C2“), centralna nasprotna stranka („1C5“), CDD („1C6“), spodbujevalna banka („1C9“) ali hipotekarna kreditna institucija, ki se financira s kritimi obveznicami („1C10“).</t>
  </si>
  <si>
    <t>Investičnou spoločnosťou poskytujúcou len obmedzené služby a činnosti („1C8“) nemôže byť úverová inštitúcia (1C1), ústredný orgán (1C2), CCP („1C5“),  CSD („1C6“), podporná banka („1C9“) ani hypotekárna úverová inštitúcia financovaná z krytých dlhopisov („1C10“)</t>
  </si>
  <si>
    <t>Summe der Verbindlichkeiten (2A1) – Eigenmittel (2A2) – Gedeckte Einlagen (2A3) muss größer als 0 sein.</t>
  </si>
  <si>
    <t>Το Σύνολο παθητικού («2A1») - Ίδια κεφάλαια («2A2») - Καλυπτόμενες καταθέσεις («2A3») πρέπει να είναι μεγαλύτερο του 0</t>
  </si>
  <si>
    <t>Los pasivos totales («2A1») - Fondos propios («2A2») - Depósitos garantizados («2A3») deben tener un valor superior a 0</t>
  </si>
  <si>
    <t>Totale delle passività (“2A1”) - Fondi propri (“2A2”) - Depositi protetti (“2A3”) devono essere maggiori di 0 (zero)</t>
  </si>
  <si>
    <t>Laukeliuose visi įsipareigojimai (2A1), nuosavos lėšos (2A2), apdraustieji indėliai (2A3) turi būti nurodoma didesnė reikšmė už 0.</t>
  </si>
  <si>
    <t>Saistību kopsummai ('2A1') – Pašu kapitālam ('2A2') – Segtajiem noguldījumiem ('2A3') jābūt lielākiem par 0</t>
  </si>
  <si>
    <t>Skupne obveznosti („2A1“) – Kapital („2A2“) –  zajamčene vloge („2A3“) morajo biti večje od 0</t>
  </si>
  <si>
    <t>Celkové záväzky („2A1“) – Vlastné zdroje („2A2“) – Kryté vklady („2A3“) musí byť viac ako 0</t>
  </si>
  <si>
    <t>Der Buchwert der Verbindlichkeiten aus allen Derivaten (ausgenommen Kreditderivate), die bilanziell gehalten werden (2C2), muss größer oder gleich sein wie die relevanten Verbindlichkeiten aus institutsbezogenen Sicherungssystemen, die sich aus bilanziell gehaltenen Derivaten ergeben (3E6).</t>
  </si>
  <si>
    <t>Η λογιστική αξία των στοιχείων παθητικού που προκύπτουν από όλες τις συμβάσεις παραγώγων (εξαιρουμένων των πιστωτικών παραγώγων) και λογίζονται εντός ισολογισμού («2C2») πρέπει να είναι μεγαλύτερη ή ίση με τα επιλέξιμα στοιχεία παθητικού ΘΣΠ που προκύπτουν από παράγωγα και λογίζονται εντός ισολογισμού («3E6»)</t>
  </si>
  <si>
    <t>El valor contable de los pasivos procedentes de todos los contratos de derivados (que no sean derivados de crédito) registrados en las cuentas del balance («2C2») debe ser superior o igual a los pasivos del SIP computables procedentes de derivados registrados en las cuentas del balance («3E6»)</t>
  </si>
  <si>
    <t>Il valore contabile delle passività risultanti da tutti i contratti derivati (esclusi i derivati di credito) iscritti in bilancio (“2C2”) deve essere superiore o uguale al valore delle passività ammissibili di un IPS risultanti da derivati iscritti in bilancio (“3E6”)</t>
  </si>
  <si>
    <t>Įsipareigojimų, atsirandančių dėl visų išvestinių finansinių priemonių sutarčių (išskyrus kredito išvestines finansines priemones), balansinė vertė (2C2) turi būti didesnė už reikalavimus atitinkančių IGS įsipareigojimų, atsirandančių dėl įstaigos turimų į balansą neįtrauktų išvestinių finansinių priemonių (3E6), sumą.</t>
  </si>
  <si>
    <t>Saistību, kas izriet no visiem atvasināto instrumentu līgumiem (izņemot kredītu atvasinātos instrumentus), bilances uzskaites vērtībai ('2C2') jābūt lielākai par vai vienādai ar kvalificētajām IAS saistībām, kas izriet no bilancē iegrāmatotajiem atvasinātajiem instrumentiem ('3A6')</t>
  </si>
  <si>
    <t>Knjigovodska vrednost obveznosti, ki izhajajo iz vseh pogodb o izvedenih finančnih instrumentih (brez kreditnih izvedenih finančnih instrumentov), knjiženih v bilanci stanja („2C2“), mora biti večja od vrednosti kvalificiranih obveznosti institucionalne sheme za zaščito vlog, ki izhajajo iz izvedenih finančnih instrumentov, knjiženih v bilanci stanja („3E6“), ali enaka tej vrednosti</t>
  </si>
  <si>
    <t>Účtovná hodnota záväzkov vyplývajúcich zo všetkých derivátových zmlúv (okrem úverových derivátov) vedených v súvahe („2C2“) musí byť vyššia alebo sa musí rovnať kvalifikovaným záväzkom IPS vyplývajúcim z derivátov vykázaných v súvahe („3E6“)</t>
  </si>
  <si>
    <t>Ein Institut kann qualifizierte Transaktionen aus institutsbezogenen Sicherungssystemen nur (3E11) in Abzug bringen, wenn die zuständige Behörde die Erlaubnis nach Artikel 113 Absatz 7 der Eigenmittelverordnung (1C4) erteilt hat.</t>
  </si>
  <si>
    <t>Asutus tohib kvalifitseeruvaid IPS-tehinguid („3E11“) maha arvata üksnes juhul, kui pädev asutus on andnud asutusele kapitalinõuete määruse artikli 113 lõikes 7 nimetatud loa („1C4“)</t>
  </si>
  <si>
    <t>Ένα ίδρυμα έχει τη δυνατότητα αφαίρεσης επιλέξιμων συναλλαγών ΘΣΠ («3E11») μόνο εάν η αρμόδια αρχή έχει χορηγήσει την άδεια που αναφέρεται στο άρθρο 113 παράγραφος 7 του ΚΚΑ («1C4»)</t>
  </si>
  <si>
    <t>Una entidad de crédito no puede deducir operaciones del SIP computables («3E11») si la autoridad competente no otorga el permiso previsto en el artículo 113, apartado 7, del RRC («1C4»)</t>
  </si>
  <si>
    <t>Laitos voi vähentää laitosten suojajärjestelmän osalta hyväksyttäviä liiketoimia (3E11) vain, jos toimivaltainen viranomainen on myöntänyt sille vakavaraisuusasetuksen 113 artiklan 7 kohdassa tarkoitetun luvan (1C4)</t>
  </si>
  <si>
    <t>Un établissement ne peut déduire les transactions éligibles relatives au SPI («3E11») que si l’autorité compétente lui a accordé l’autorisation visée à l’article 113, paragraphe 7, du CRR («1C4»)</t>
  </si>
  <si>
    <t>Un ente creditizio può solo dedurre le operazioni ammissibili di un IPS («3E11») se l’autorità competente ha concesso l’autorizzazione di cui all’articolo 113, paragrafo 7, del CRR («1C4»)</t>
  </si>
  <si>
    <t>Atskaityti reikalavimus atitinkančius IGS sandorius (3E11) įstaiga gali tik tada, jeigu kompetentinga institucija suteikė KRR 113 straipsnio 7 dalyje nurodytą leidimą (1C4).</t>
  </si>
  <si>
    <t>Iestāde var atskaitīt kvalificētus IAS darījumus (“3E11”) tikai tad, ja kompetentā iestāde ir piešķīrusi Kapitāla prasību regulas 113. panta 7. punktā minēto atļauju (“1C4”)</t>
  </si>
  <si>
    <t>Een kredietinstelling mag in aanmerking komende IPS-transacties (‘3E11’) enkel aftrekken als de bevoegde autoriteit de toestemming heeft verleend waarnaar wordt verwezen in artikel 113, lid 7, van de verordening kapitaalvereisten (‘1C4’)</t>
  </si>
  <si>
    <t>Institucija lahko odšteje kvalificirane transakcije institucionalne sheme za zaščito vlog („3E11“) samo, če je pristojni organ to odobril v skladu s členom 113(7) uredbe CRR („1C4“).</t>
  </si>
  <si>
    <t>Inštitúcia môže odpočítať kvalifikované transakcie IPS („3E11“) iba vtedy, ak príslušný orgán udelil povolenie uvedené v článku 113 ods. 7 nariadenia CRR („1C4“)</t>
  </si>
  <si>
    <t>Únicamente una entidad de crédito que no sea una ECC («1C5») puede deducir los pasivos relativos a actividades de compensación («3A8»)</t>
  </si>
  <si>
    <t>Vain sellainen luottolaitos, joka ei ole keskusvastapuoli (1C5), ei voi vähentää määritystoimintoihin liittyviä velkoja (3A8)</t>
  </si>
  <si>
    <t>Un établissement de crédit qui n’est pas une contrepartie centrale («1C5») ne peut pas déduire les passifs se rapportant à des activités de compensation («3A8»)</t>
  </si>
  <si>
    <t>Solo un ente che non sia una CCP («1C5») non può dedurre passività legate alle attività di compensazione («3A8»)</t>
  </si>
  <si>
    <t>Tik kredito įstaiga, kuri nėra PSŠ (1C5), negali atskaityti su tarpuskaitos veikla susijusių įsipareigojimų (3A8).</t>
  </si>
  <si>
    <t>Tikai iestāde, kas nav CCP (“1C5”), nevar atskaitīt ar tīrvērtes darbībām saistītas saistības (“3A8”)</t>
  </si>
  <si>
    <t>Een kredietinstelling die geen CTP (‘1C5’) is, kan geen passiva aftrekken die verband houden met clearingactiviteiten (‘3A8’)</t>
  </si>
  <si>
    <t>Le institucija, ki ni centralna nasprotna stranka („1C5“), ne more odšteti obveznosti v zvezi z dejavnostmi kliringa („3A8“)</t>
  </si>
  <si>
    <t>Len inštitúcia, ktorá nie je CPP („1C5“), nemôže odpočítavať záväzky súvisiace s klíringovými činnosťami („3A8“)</t>
  </si>
  <si>
    <t>Únicamente una entidad de crédito que no sea un DCV («1C6») puede deducir los pasivos computables relativos a las actividades de un DCV («3B8»)</t>
  </si>
  <si>
    <t>Vain sellainen luottolaitos, joka ei ole arvopaperikeskus (1C6), ei voi vähentää arvopaperikeskuksen toimintojen osalta hyväksyttäviä velkoja (3B8)</t>
  </si>
  <si>
    <t>Un établissement de crédit qui n’est pas un DCT («1C6») ne peut pas déduire les passifs éligibles se rapportant aux activités d’un DCT («3B8»)</t>
  </si>
  <si>
    <t>Solo un ente creditizio che non sia un CSD («1C6») non può dedurre le passività ammissibili legate alle attività di un CSD («3B8»)</t>
  </si>
  <si>
    <t>Tik kredito įstaiga, kuri nėra CVPD (1C6), negali atskaityti su CVPD veikla susijusių reikalavimus atitinkančių įsipareigojimų (3B8).</t>
  </si>
  <si>
    <t>Tikai iestāde, kas nav CSD (“1C6”), nevar atskaitīt ar “CSD” darbībām saistītas kvalificētas saistības (“3B8”)</t>
  </si>
  <si>
    <t>Een kredietinstelling die geen CSD (‘1C6’) is, kan geen in aanmerking komende passiva aftrekken die verband houden met de activiteiten van een CSD (‘3B8’)</t>
  </si>
  <si>
    <t>Le institucija, ki ni CDD („1C6“), ne more odšteti kvalificiranih obveznosti v zvezi z dejavnostmi CDD („3B8“)</t>
  </si>
  <si>
    <t>Len inštitúcia, ktorá nie je CSD („1C6“), nemôže odpočítavať kvalifikované záväzky súvisiace s činnosťami CSD („3B8“)</t>
  </si>
  <si>
    <t>Der endgültige abzugsfähige Gesamtbetrag (3A8 + 3B8 + 3C8 + 3D8 + 3E11 + 3F11) ist mit hoher Wahrscheinlichkeit kleiner als oder gleich wie der Betrag der Summe der Verbindlichkeiten nach der Anpassung der Verbindlichkeiten aus allen Derivaten (ausgenommen Kreditderivate) (2C6). Eine Transaktion kann nur einmal abgezogen werden.</t>
  </si>
  <si>
    <t>Το συνολικό επιλέξιμο ποσό αφαίρεσης («3A8» + «3B8» + «3C8» + «3D8» + «3E11» + «3F11») πρέπει να είναι μικρότερο ή ίσο με το σύνολο των στοιχείων παθητικού κατόπιν προσαρμογής των στοιχείων παθητικού που προκύπτουν από όλες τις συμβάσεις παραγώγων (εξαιρουμένων των πιστωτικών παραγώγων) («2C6») Μια συναλλαγή μπορεί να αφαιρεθεί μόνο μία φορά.</t>
  </si>
  <si>
    <t>El importe total que se puede deducir  («3A8» + «3B8» + «3C8» + «3D8»+ «3E11»+ «3F11») debería ser inferior o igual al pasivo total después del ajuste del pasivo resultante de todos los contratos de derivados (que no sean derivados de crédito) («2C6»). Una operación solamente se puede deducir una vez.</t>
  </si>
  <si>
    <t>Vähennyskelpoisten velkojen yhteenlaskettu määrän (3A8 + 3B8 + 3C8 + 3D8 + 3E11 + 3F11) tulisi olla yhteenlaskettuja velkoja pienempi tai samansuuruinen kuin kaikista johdannaissopimuksista (pl. luottojohdannaiset)  syntyneiden velkojen kokonaismäärä mukautuksen jälkeen (2C6). Liiketoimi voidaan vähentää vain kerran.</t>
  </si>
  <si>
    <t>Le montant total éligible déductible (« 3A8» + «3B8» + «3C8»+ «3D8» + «3E11» + «3F11») est très probablement inférieur au total du passif après ajustement des passifs résultant de tous les contrats dérivés (hors dérivés de crédit) («2C6»). Une transaction ne peut être déduite qu’une seule fois.</t>
  </si>
  <si>
    <t>L’importo totale delle deduzioni ammissibili («3A8» + «3B8» + «3C8» + «3D8» + «3E11» + «3F11») è inferiore o uguale al totale delle passività dopo la correzione delle passività risultanti da tutti i contratti derivati (esclusi i derivati di credito) («2C6»). Un’operazione può essere dedotta solo una volta.</t>
  </si>
  <si>
    <t>Bendra atskaitytina suma (3A8+3B8+3C8+3D8+3E11+3F11) turėtų būti mažesnė nei visų įsipareigojimų, atsirandančių dėl visų išvestinių finansinių priemonių sutarčių (išskyrus kredito išvestines finansines priemones) (2C6), suma arba jai lygi. Sandoris gali būti atskaitomas tik vieną kartą.</t>
  </si>
  <si>
    <t>Kopējai kvalificētajai atskaitāmajai summai (“3A8” + “3B8” + “3C8” + “3D8” + “3E11” + “3F11”) būtu jābūt mazākai par vai vienādai ar kopējām saistībām pēc to saistību korekcijas, kas izriet no visiem atvasināto instrumentu līgumiem (izņemot kredītu atvasinātos instrumentus) (“2C6”). Darījumu var veikt tikai vienreiz.</t>
  </si>
  <si>
    <t>Het totale in aanmerking komende aftrekbare bedrag (‘3A8’ + ‘3B8’ + ‘3C8’ + ‘3D8’ + ‘3E11’ + ‘3F11’) moet lager dan of gelijk zijn aan totale passiva na aanpassing van passiva voortvloeiende uit alle derivatencontracten (met uitzondering van kredietderivaten) (‘2C6’). Een transactie kan slechts één keer worden afgetrokken.</t>
  </si>
  <si>
    <t>Skupni odbitni znesek („3A8“ + „3B8“ + „3C8“ + „3D8“ + „3E11“ + „3F11“) bi moral biti nižji ali enak skupnim obveznostim po prilagoditvi obveznosti, ki izhajajo iz vseh pogodb o izvedenih finančnih instrumentih (brez kreditnih izvedenih finančnih instrumentov) („2C6“). Transakcija se lahko odšteje samo enkrat.</t>
  </si>
  <si>
    <t>Celková odpočítateľná suma kvalifikovaných záväzkov („3A8“ + „3B8“ + „3C8“ + „3D8“ + „3E11“ + „3F11“) by mala byť nižšia ako celkové záväzky po úprave záväzkov vyplývajúcich zo všetkých derivátových zmlúv alebo rovná celkovým záväzkom po úprave záväzkov vyplývajúcich zo všetkých derivátových zmlúv (okrem úverových derivátov) („2C6“). Transakcia môže byť odpočítaná len raz.</t>
  </si>
  <si>
    <t>Der Gesamtbuchwert relevanter Verbindlichkeiten aus Derivaten (3A6 + 3B6 + 3C6 + 3D6 + 3E6 + 3F6) muss kleiner als oder gleich  wie der Buchwert von Verbindlichkeiten aus allen Derivaten (ausgenommen Kreditderivate) sein, die in der Bilanz verbucht werden (2C2). Eine Transaktion kann nur einmal abgezogen werden.</t>
  </si>
  <si>
    <t>Η συνολική λογιστική αξία των επιλέξιμων αφαιρετέων στοιχείων παθητικού που προκύπτουν από παράγωγα («3A6» + «3B6» + «3C6» + «3D6» + «3E6» + «3F6») πρέπει να είναι μικρότερη ή ίση με τη λογιστική αξία των στοιχείων παθητικού που προκύπτουν από όλες τις συμβάσεις παραγώγων (εξαιρουμένων των πιστωτικών παραγώγων) που λογίζονται εντός ισολογισμού («2C2»). Μια συναλλαγή μπορεί να αφαιρεθεί μόνο μία φορά.</t>
  </si>
  <si>
    <t>El valor total contable del pasivo que puede deducirse resultante de los derivados («3A6»+ «3B6» + «3C6» + «3D6»+ «3E6»+«3F6») debería ser inferior o igual al valor contable del pasivo resultante de todos los contratos de derivados (que no sean derivados de crédito) inscritos en el libro contable («2C2»). Una operación solamente se puede deducir una vez.</t>
  </si>
  <si>
    <t>Johdannaissopimuksista (3A6 + 3B6 + 3C6 + 3D6 + 3E6 + 3F6) syntyvien vähennyskelpoisten velkojen yhteenlasketun kirjanpitoarvon tulisi olla pienempi tai samansuuruinen kuin kaikista taseeseen kirjatuista johdannaissopimuksista (pl. luottojohdannaiset) syntyneiden velkojen kirjapitoarvo (2C2). Liiketoimi voidaan vähentää vain kerran.</t>
  </si>
  <si>
    <t>La valeur comptable totale des passifs éligibles déductibles découlant de produits dérivés («3A6»+ «3B6» + «3C6» + «3D6» + «3E6» + «3F6») devrait être inférieure ou égale à la valeur comptable des passifs résultant de tous les contrats dérivés (hors dérivés de crédit) portés au bilan («2C2»). Une transaction ne peut être déduite qu’une seule fois.</t>
  </si>
  <si>
    <t>Il valore contabile totale delle passività ammissibili deducibili risultanti dai derivati («3A6» + «3B6» + «3C6» + «3D6» + «3E6» + «3F6») deve essere inferiore o uguale al valore contabile delle passività risultanti da tutti i contratti derivati (esclusi i derivati di credito) iscritti in bilancio («2C2»). Un’operazione può essere dedotta solo una volta.</t>
  </si>
  <si>
    <t>Bendra reikalavimus atitinkančių atskaitomų įsipareigojimų, atsirandančių iš išvestinių finansinių priemonių (3A6+3B6+3C6+3D6+3E6+3F6), balansinė vertė turi būti mažesnė už į balansą įtrauktų reikalavimus atitinkančių įsipareigojimų, atsirandančių dėl visų išvestinių finansinių priemonių sutarčių (išskyrus kredito išvestines finansines priemones), balansinę vertę ar jai lygi. Sandoris gali būti atskaitomas tik vieną kartą.</t>
  </si>
  <si>
    <t>No atvasinātajiem instrumentiem izrietošo kvalificēto atskaitāmo saistību kopējai uzskaites vērtībai (“3A6” + “3B6” + “3C6” + “3D6” + “3E6” + “3F6”) būtu jābūt mazākai par vai vienādai ar to saistību uzskaites vērtību, kas izriet no visiem atvasināto instrumentu līgumiem (izņemot kredītu atvasinātos instrumentus), kuri rezervēti bilancē (“2C2”). Darījumu var veikt tikai vienreiz.</t>
  </si>
  <si>
    <t>De totale boekwaarde van in aanmerking komende passiva die voortvloeien uit derivaten (‘3A6’ + ‘3B6’ + ‘3C6’ + ‘3D6’ + ‘3E6’ + ‘3F6’) moet lager dan of gelijk zijn aan de boekwaarde van passiva die voortvloeien uit alle derivatencontracten (met uitzondering van kredietderivaten) die op de balans worden geboekt (‘2C2’). Een transactie kan slechts één keer worden afgetrokken.</t>
  </si>
  <si>
    <t>Skupna knjigovodska vrednost odbitnih kvalificiranih obveznosti, nastalih iz izvedenih finančnih instrumentov (‘„A6“ + „3B6“ + „3C6“ + „3D6“ + „3E6“ + „3F6“), bi morala biti nižja ali enaka skupni knjigovodski vrednosti obveznosti, ki izhajajo iz vseh pogodb o izvedenih finančnih instrumentih (brez kreditnih izvedenih finančnih instrumentov), knjiženih na bilanci stanja („2C2“). Transakcija se lahko odšteje samo enkrat.</t>
  </si>
  <si>
    <t>Celková účtovná hodnota odpočítateľných kvalifikovaných záväzkov vyplývajúcich z derivátov („3A6“ + „3B6“ + „3C6“ + „3D6“ + „3E6“ + „3F6“) by mala byť nižšia ako účtovná hodnota záväzkov vyplývajúcich zo všetkých derivátových zmlúv alebo rovná účtovnej hodnote záväzkov vyplývajúcich zo všetkých derivátových zmlúv (okrem úverových derivátov) zaúčtovaných v súvahe  („2C2“). Transakcia môže byť odpočítaná len raz.</t>
  </si>
  <si>
    <t>Der angepasste Wert relevanter Verbindlichkeiten (3A4 + 3B4 + 3C4 + 3D4 + 3E4 + 3F4) muss kleiner als oder gleich  wie die Verbindlichkeiten aus allen Derivaten (ausgenommen Kreditderivate) sein, die gemäß der Verschuldungsquote unter Heranziehung einer Untergrenze bewertet werden (2C5). Eine Transaktion kann nur einmal abgezogen werden.</t>
  </si>
  <si>
    <t>Kvalifitseeruvate mahaarvatavate kohustuste kohandatud koguväärtus („3A4“ + „3B4“ + „3C4“ + „3D4“ + „3E4“ + „3F4“) peab olema väiksem või võrdne kõigist tuletisinstrumendilepingutest (v.a krediidituletisinstrumendid) tulenevate kohustustega, mis on hinnatud vastavalt finantsvõimenduse määra metoodikale, arvestades alampiiri („2C5“). Tehingut saab maha arvata ainult üks kord.</t>
  </si>
  <si>
    <t>Η συνολική προσαρμοσμένη αξία των επιλέξιμων αφαιρετέων στοιχείων παθητικού («3A4» + «3B4» + «3C4» + «3D4» + «3E4» + «3F4») πρέπει να είναι μικρότερη ή ίση με το σύνολο των στοιχείων παθητικού που προκύπτουν από όλες τις συμβάσεις παραγώγων (εξαιρουμένων των πιστωτικών παραγώγων) που αποτιμώνται σύμφωνα με τη μέθοδο του δείκτη μόχλευσης κατόπιν εφαρμογής του κατώτατου ορίου. Μια συναλλαγή μπορεί να αφαιρεθεί μόνο μία φορά.</t>
  </si>
  <si>
    <t>El valor de ajuste total del pasivo que puede deducirse («3A4»+ «3B4» +«3C4» + «3D4»+ «3E4»+ «3F4») debería ser inferior o igual al valor contable del pasivo resultante de todos los contratos de derivados (que no sean derivados de crédito) valorados de conformidad con el método de cálculo de la ratio de apalancamiento después del límite mínimo («2C5»). Una operación solamente se puede deducir una vez.</t>
  </si>
  <si>
    <t>Vähennyskelpoisten lainojen yhteenlasketun mukautetun arvon (3A4 + 3B4 + 3C4 + 3D4 + 3E4 + 3F4) pitäisi olla pienempi tai samansuuruinen kuin kaikista johdannaissopimuksista (pl. luottojohdannaiset) syntyneet yhteenlasketut velat, jotka on arvostettu vähimmäisomavaraisuusastetta koskevien menetelmien mukaisesti alarajan soveltamisen jälkeen (2C5). Liiketoimi voidaan vähentää vain kerran.</t>
  </si>
  <si>
    <t>La valeur totale ajustée des passifs éligibles déductibles («3A4» + «3B4» + «3C4»+ «3D4» + «3E4»+ «3F4») devrait être inférieure ou égale au total des passifs découlant de tous les contrats dérivés (hors dérivés de crédit) comptabilisés conformément à la méthodologie de ratio de levier après application du seuil («2C5»). Une transaction ne peut être déduite qu’une seule fois.</t>
  </si>
  <si>
    <t>Il totale del valore corretto delle passività ammissibili deducibili («3A4» + «3B4» +«3C4» + «3D4» + «3E4» + «3F4») deve essere inferiore o uguale al totale delle passività risultanti da tutti i contratti derivati (esclusi i derivati di credito) valutati secondo la metodologia di calcolo del coefficiente di leva finanziaria dopo l’applicazione del massimale («2C5»). Un’operazione può essere dedotta solo una volta.</t>
  </si>
  <si>
    <t>Bendra pakoreguota reikalavimus atitinkančių atskaitomų įsipareigojimų (3A4+3B4+3C4+3D4+3E4+3F4) vertė turi būti mažesnė už įsipareigojimų, atsirandančių dėl visų išvestinių finansinių priemonių sutarčių (išskyrus kredito išvestines finansines priemones), kurių vertė nustatoma pagal sverto koeficiento metodiką pritaikius apatinę ribą (2C5), vertę arba jai lygi. Sandoris gali būti atskaitomas tik vieną kartą.</t>
  </si>
  <si>
    <t>Kvalificēto atskaitāmo saistību kopējai koriģētajai vērtībai (“3A4” + “3B4” + “3C4” + “3D4” + “3E4” + “3F4”) būtu jābūt mazākai par vai vienādai ar kopējām saistībām, kas izriet no visiem atvasināto instrumentu līgumiem (izņemot kredītu atvasinātos instrumentus), kuriem vērtība noteikta saskaņā ar sviras rādītāja metodoloģiju pēc minimālās robežvērtības (“2C5”). Darījumu var veikt tikai vienreiz.</t>
  </si>
  <si>
    <t>De totale aangepaste waarde van in aanmerking komende passiva (‘3A4’ + ‘3B4’ + ‘3C4’ + ‘3D4’ + ‘3E4’ + ‘3F4’) moet lager dan of gelijk zijn aan de totale passiva die voortvloeien uit alle derivatencontracten (met uitzondering van kredietderivaten) die worden gewaardeerd overeenkomstig de hefboomratiomethode na toepassing van de ondergrens’ (‘2C5’.) Een transactie kan slechts één keer worden afgetrokken.</t>
  </si>
  <si>
    <t>Skupna prilagojena vrednost odbitnih kvalificiranih obveznosti („3A4“ + „3B4“ + „3C4“ + „3D4“ + „3E4' + '3F4') bi morala biti nižja ali enaka vsem obveznostim, ki izhajajo iz vseh pogodb o izvedenih finančnih instrumentih (brez kreditnih izvedenih finančnih instrumentov), ovrednotena v skladu z metodologijo za količnik finančnega vzvoda po uporabi praga („2C5“). Transakcija se lahko odšteje samo enkrat.</t>
  </si>
  <si>
    <t>Celková upravená hodnota odpočítateľných kvalifikovaných záväzkov („3A4“ + „3B4“ + „3C4“ + „3D4“ + „3E4“ + „3F4“) by mala byť nižšia ako celkové záväzky vyplývajúce zo všetkých derivátových zmlúv alebo rovná celkovým záväzkom vyplývajúcim zo všetkých derivátových zmlúv (okrem úverových derivátov) ocenené podľa metodiky ukazovateľa finančnej páky po zohľadnení minimálnej hodnoty („2C5“). Transakcia môže byť odpočítaná len raz.</t>
  </si>
  <si>
    <t>Der Buchwert von Verbindlichkeiten aus allen Derivaten (ausgenommen Kreditderivate), die in der Bilanz verbucht werden (2C2), muss größer als oder gleich wie die gruppeninternen Verbindlichkeiten sein, die sich aus bilanziell gehaltenen Derivaten ergeben (3F6).</t>
  </si>
  <si>
    <t>Η λογιστική αξία των στοιχείων παθητικού που προκύπτουν από όλες τις συμβάσεις παραγώγων (εξαιρουμένων των πιστωτικών παραγώγων) που λογίζονται εντός ισολογισμού («2C2») πρέπει να είναι μεγαλύτερη ή ίση με τα επιλέξιμα ενδοομιλικά στοιχεία παθητικού που προκύπτουν από παράγωγα που λογίζονται εντός ισολογισμού («3F6»)</t>
  </si>
  <si>
    <t>El valor contable de los pasivos procedentes de todos los contratos de derivados (que no sean derivados de crédito) registrados en las cuentas del balance («2C2») debe ser superior o igual a los pasivos intragrupo procedentes de derivados registrados en las cuentas del balance («3F6»)</t>
  </si>
  <si>
    <t>Kaikista johdannaissopimuksista (pl. luottojohdannaiset) syntyvien velkojen kirjanpitoarvon taseessa (2C2) on oltava suurempi tai yhtä suuri kuin johdannaisista syntyvät konsernin sisäiset velat taseessa (3F6)</t>
  </si>
  <si>
    <t>La valeur comptable des passifs résultant de tous les contrats dérivés (hors dérivés de crédit) comptabilisés au bilan («2C2») doit être supérieure ou égale aux passifs intragroupes résultant de dérivés comptabilisés au bilan («3F6»)</t>
  </si>
  <si>
    <t>Il valore contabile delle passività risultanti da tutti i contratti derivati (esclusi i derivati di credito) iscritti in bilancio («2C2») deve essere superiore o uguale al valore delle passività infragruppo risultanti da derivati iscritti in bilancio («3F6»).</t>
  </si>
  <si>
    <t>Į balansą įtrauktų įsipareigojimų, atsirandančių dėl visų į balansą įtrauktų išvestinių finansinių priemonių sutarčių (išskyrus kredito išvestines finansines priemones) (2C2), balansinė vertė turi būti didesnė už į balansą įtrauktų grupės vidaus įsipareigojimų, atsirandančių dėl išvestinių finansinių priemonių (3E6), vertę arba jai lygi.</t>
  </si>
  <si>
    <t>Saistību, kas izriet no visiem atvasināto instrumentu līgumiem (izņemot kredītu atvasinātos instrumentus), bilances uzskaites vērtībai (“2C2”) jābūt lielākai par vai vienādai ar grupas iekšējām saistībām, kas izriet no bilancē iegrāmatotajiem atvasinātajiem instrumentiem (“3F6”)</t>
  </si>
  <si>
    <t>De boekwaarde van passiva die voortvloeien uit alle derivatencontracten (met uitzondering van kredietderivaten) op de balans (‘2C2’) moet groter zijn dan of gelijk zijn aan intergroeppassiva die voortvloeien uit derivaten op de balans (‘3F6’).</t>
  </si>
  <si>
    <t>Knjigovodska vrednost obveznosti, ki izhajajo iz vseh pogodb o izvedenih finančnih instrumentih (brez kreditnih izvedenih finančnih instrumentov), knjiženih v bilanci stanja („2C2“), mora biti večja od ali enaka vrednosti obveznosti znotraj skupine, ki izhajajo iz izvedenih finančnih instrumentov, knjiženih v bilanci stanja („3F6“).</t>
  </si>
  <si>
    <t>Účtovná hodnota záväzkov vyplývajúcich zo všetkých derivátových zmlúv (okrem úverových derivátov) vedených v súvahe („2C2“) musí byť vyššia ako záväzky v rámci skupiny vyplývajúce z derivátov alebo sa musí rovnať záväzkom v rámci skupiny vyplývajúcim z derivátov vedených v súvahe („3F6“)</t>
  </si>
  <si>
    <t>Der Buchwert von relevanten Verbindlichkeiten im Zusammenhang mit Clearing-Tätigkeiten, die sich aus bilanziell gehaltenen Derivaten ergeben (3A6), darf nicht höher sein als der Gesamtbuchwert relevanter Verbindlichkeiten im Zusammenhang mit Clearing-Tätigkeiten (3A5).</t>
  </si>
  <si>
    <t>Bilansilistest tuletisinstrumentidest tulenevate kvalifitseeruvate kliirimistegevusega seotud kohustuste raamatupidamisväärtus („3A6“) ei tohi olla suurem kui kliirimistegevusega seotud kvalifitseeruvate kohustuste raamatupidamislik koguväärtus („3A5“).</t>
  </si>
  <si>
    <t>Η λογιστική αξία των επιλέξιμων στοιχείων παθητικού που σχετίζονται με δραστηριότητες εκκαθάρισης και προκύπτουν από παράγωγα που λογίζονται εντός ισολογισμού («3A6») δεν θα πρέπει να είναι μεγαλύτερη από τη συνολική λογιστική αξία των επιλέξιμων στοιχείων παθητικού που σχετίζονται με δραστηριότητες εκκαθάρισης («3A5»).</t>
  </si>
  <si>
    <t>El valor contable de los pasivos admisibles conexos a actividades de compensación procedentes de derivados registrados en las cuentas del balance («3A6») no debe ser superior al valor contable de los pasivos admisibles conexos a actividades de compensación («3A5»).</t>
  </si>
  <si>
    <t>Johdannaisista määritystoimintojen osalta syntyvien hyväksyttävien velkojen kirjanpitoarvo taseessa (3A6) ei saa olla suurempi kuin määritystoimintojen osalta hyväksyttävien velkojen yhteenlaskettu kirjanpitoarvo (3A5).</t>
  </si>
  <si>
    <t>La valeur comptable des passifs éligibles relatifs aux activités de compensation résultant de dérivés comptabilisés au bilan («3A6») ne doit pas être supérieure à la valeur comptable totale des passifs éligibles relatifs aux activités de compensation («3A6»).</t>
  </si>
  <si>
    <t>Il valore contabile delle passività ammissibili legate alle attività di compensazione risultanti da derivati iscritti in bilancio («3A6») non deve essere superiore al totale del valore contabile delle passività ammissibili legate alle attività di compensazione («3A5»).</t>
  </si>
  <si>
    <t>Į balansą įtrauktų reikalavimus atitinkančių įsipareigojimų, susijusių su tarpuskaitos veikla ir atsirandančių dėl išvestinių finansinių priemonių (3A6), balansinė vertė neturi būti didesnė už bendrą reikalavimus atitinkančių įsipareigojimų, susijusių su tarpuskaitos veikla (3A5), balansinę vertę.</t>
  </si>
  <si>
    <t>Ar tīrvērtes darbībām saistīto kvalificēto saistību, kas izriet no bilancē iegrāmatotajiem atvasinātajiem instrumentiem (“3A6”), uzskaites vērtība nedrīkst pārsniegt ar tīrvērtes darbībām saistīto kvalificēto saistību kopējo uzskaites vērtību (“3A5”).</t>
  </si>
  <si>
    <t>De boekwaarde van in aanmerking komende passiva die verband houden met clearingactiviteiten die voortvloeien uit derivaten op de balans (‘3A6’), mag niet groter zijn dan de totale boekwaarde van in aanmerking komende passiva die verband houden met clearingactiviteiten (‘3A5’).</t>
  </si>
  <si>
    <t>Knjigovodska vrednost kvalificiranih obveznosti, povezanih z dejavnostmi kliringa, ki izhajajo iz izvedenih finančnih instrumentov, knjiženih v bilanci stanja („3A6“), ne sme biti večja od skupne knjigovodske vrednosti kvalificiranih obveznosti, povezanih z dejavnostmi kliringa(„3A5“).</t>
  </si>
  <si>
    <t>Účtovná hodnota kvalifikovaných záväzkov súvisiacich s klíringovými činnosťami vyplývajúcimi z derivátov vedených v súvahe („3A6“) by nemala byť vyššia ako celková účtovná hodnota kvalifikovaných záväzkov súvisiacich s klíringovými činnosťami („3A5“).</t>
  </si>
  <si>
    <t>Der Buchwert von relevanten Verbindlichkeiten im Zusammenhang mit den Tätigkeiten eines Zentralverwahrers, die sich aus bilanziell gehaltenen Derivaten ergeben (3B6), darf nicht höher sein als der Gesamtbuchwert von relevanten Verbindlichkeiten im Zusammenhang mit den Tätigkeiten eines Zentralverwahrers (3B5).</t>
  </si>
  <si>
    <t>Bilansilistest tuletisinstrumentidest tulenevate kvalifitseeruvate väärtpaberite keskdepositooriumi tegevusega seotud kohustuste raamatupidamisväärtus („3B6“) ei tohi olla suurem kui väärtpaberite keskdepositooriumi tegevusega seotud kvalifitseeruvate kohustuste raamatupidamislik koguväärtus („3B5“).</t>
  </si>
  <si>
    <t>Η λογιστική αξία των επιλέξιμων στοιχείων παθητικού που σχετίζονται με δραστηριότητες ΚΑΤ και προκύπτουν από παράγωγα που λογίζονται εντός ισολογισμού («3B6») δεν θα πρέπει να είναι μεγαλύτερη από τη συνολική λογιστική αξία των επιλέξιμων στοιχείων παθητικού που σχετίζονται με δραστηριότητες ΚΑΤ («3B5»).</t>
  </si>
  <si>
    <t>El valor ajustado de los pasivos admisibles conexos a actividades de DCV procedentes de derivados registrados en las cuentas del balance («3B6») no debe ser superior al valor contable total de los pasivos admisibles conexos a actividades de DCV («3B5»).</t>
  </si>
  <si>
    <t>Johdannaisista arvopaperikeskuksen toimintojen osalta syntyvien hyväksyttävien velkojen kirjanpitoarvo taseessa (3B6) ei saa olla suurempi kuin arvopaperikeskuksen toimintojen osalta hyväksyttävien velkojen yhteenlaskettu kirjanpitoarvo (3B5).</t>
  </si>
  <si>
    <t>La valeur comptable des passifs éligibles relatifs aux activités de DCT résultant de dérivés comptabilisés au bilan («3B6») ne doit pas être supérieure à la valeur comptable totale des passifs éligibles relatifs aux DCT («3B5»).</t>
  </si>
  <si>
    <t>Il valore contabile delle passività ammissibili legate alle attività di un CSD risultanti da derivati iscritti in bilancio («3B6») non deve essere superiore al valore contabile totale delle passività ammissibili legate alle attività di un CSD («3B5»).</t>
  </si>
  <si>
    <t>Į balansą įtrauktų reikalavimus atitinkančių įsipareigojimų, susijusių su CVPD veikla ir atsirandančių dėl išvestinių finansinių priemonių (3B6), balansinė vertė neturi būti didesnė už bendrą reikalavimus atitinkančių įsipareigojimų, susijusių su CVPD veikla (3B5), balansinę vertę.</t>
  </si>
  <si>
    <t>Ar CSD darbībām saistīto kvalificēto saistību, kas izriet no bilancē iegrāmatotajiem atvasinātajiem instrumentiem (“3B6”), uzskaites vērtība nedrīkst pārsniegt ar CSD darbībām saistīto kvalificēto saistību kopējo uzskaites vērtību (“3B5”).</t>
  </si>
  <si>
    <t>De boekwaarde van in aanmerking komende passiva die verband houden met CSD-activiteiten die voortvloeien uit derivaten op de balans (‘3B6’), mag niet groter zijn dan de totale boekwaarde van in aanmerking komende passiva die verband houden met CSD-activiteiten (‘3B5’).</t>
  </si>
  <si>
    <t>Knjigovodska vrednost kvalificiranih obveznosti, povezanih z dejavnostmi CDD, ki izhajajo iz izvedenih finančnih instrumentov, knjiženih v bilanci stanja („3B6“), ne sme biti večja od skupne knjigovodske vrednosti kvalificiranih obveznosti, povezanih z dejavnostmi CDD („3B5“).</t>
  </si>
  <si>
    <t>Účtovná hodnota kvalifikovaných záväzkov súvisiacich s činnosťami CSD vyplývajúcimi z derivátov vedených v súvahe („3B6“) by nemala byť vyššia ako celková účtovná hodnota kvalifikovaných záväzkov súvisiacich s činnosťami CSD („3B5“).</t>
  </si>
  <si>
    <t>Der Buchwert von relevanten Verbindlichkeiten aus der Verwaltung von Kundenvermögen oder Kundengeldern, die sich aus bilanziell gehaltenen Derivaten ergeben (3C6) darf nicht höher sein als der Gesamtbuchwert von relevanten Verbindlichkeiten aus der Verwaltung von Kundenvermögen oder Kundengeldern (3C5).</t>
  </si>
  <si>
    <t>Bilansilistest tuletisinstrumentidest tulenevate kliendi vara hoiustamise tegevusega seotud kvalifitseeruvate kohustuste raamatupidamisväärtus („3C6“) ei tohi olla suurem kui kliendi vara hoiustamise tegevusega seotud kvalifitseeruvate kohustuste raamatupidamislik koguväärtus („3C5“).</t>
  </si>
  <si>
    <t>Η λογιστική αξία των επιλέξιμων στοιχείων παθητικού που σχετίζονται με την κατοχή περιουσιακών στοιχείων πελατών και προκύπτουν από παράγωγα που  λογίζονται εντός ισολογισμού («3C6»), δεν θα πρέπει να είναι μεγαλύτερη από τη συνολική λογιστική αξία των επιλέξιμων στοιχείων παθητικού που σχετίζονται με την κατοχή περιουσιακών στοιχείων πελατών («3C5»).</t>
  </si>
  <si>
    <t>El valor ajustado de los pasivos admisibles que se deriven de la tenencia de activos o dinero de clientes procedentes de derivados registrados en las cuentas del balance («3C6») no debe ser superior al valor contable total de los pasivos admisibles relacionados con la tenencia de activos de clientes («3C5»).</t>
  </si>
  <si>
    <t>Johdannaisista asiakkaiden omaisuuden hallussapidon johdosta syntyvien hyväksyttävien velkojen kirjanpitoarvo taseessa (3C6) ei saa olla suurempi kuin asiakkaiden omaisuuden hallussapidon johdosta hyväksyttävien velkojen yhteenlaskettu kirjanpitoarvo (3C5).</t>
  </si>
  <si>
    <t>La valeur comptable des passifs éligibles relatifs à la détention d’actifs de clients résultant de dérivés comptabilisés au bilan («3C6») ne doit pas être supérieure à la valeur comptable totale des passifs éligibles relatifs à la détention d’actifs de clients («3C5»).</t>
  </si>
  <si>
    <t>Il valore contabile delle passività ammissibili legate alla detenzione di attività di clienti risultanti da derivati iscritti in bilancio («3C6») non deve essere superiore al valore contabile totale delle passività ammissibili legate alla detenzione di attività di clienti («3C5»).</t>
  </si>
  <si>
    <t>Į balansą įtrauktų reikalavimus atitinkančių įsipareigojimų, susijusių su turimu klientų turtu ir atsirandančių dėl išvestinių finansinių priemonių (3C6), balansinė vertė neturi būti didesnė už bendrą reikalavimus atitinkančių įsipareigojimų, susijusių su turimu klientų turtu (3C5), balansinę vertę.</t>
  </si>
  <si>
    <t>Ar turējumā esošo klientu aktīvu saistīto kvalificēto saistību, kas izriet no bilancē iegrāmatotajiem atvasinātajiem instrumentiem (“3C6”), uzskaites vērtība nedrīkst pārsniegt ar turējumā esošo klientu aktīvu saistīto kvalificēto saistību kopējo uzskaites vērtību (“3C5”).</t>
  </si>
  <si>
    <t>De boekwaarde van in aanmerking komende passiva die verband houden met het houden van tegoeden van cliënten die voortvloeien uit derivaten op de balans (‘3C6’) mag niet groter zijn dan de totale boekwaarde van in aanmerking komende passiva die verband houden met het houden van tegoeden van cliënten (‘3C5’).</t>
  </si>
  <si>
    <t>Knjigovodska vrednost kvalificiranih obveznosti, ki so posledica posedovanja sredstev strank, ki izhajajo iz izvedenih finančnih instrumentov, knjiženih v bilanci stanja („3C6“), ne sme biti večja od skupne knjigovodske vrednosti kvalificiranih obveznosti, ki so posledica posedovanja sredstev strank („3C5“).</t>
  </si>
  <si>
    <t>Účtovná hodnota kvalifikovaných záväzkov súvisiacich s držbou aktív klienta vyplývajúcich z derivátov („3C6“) by nemala byť vyššia ako celková účtovná hodnota kvalifikovaných záväzkov súvisiacich s držbou aktív klienta („3C5“).</t>
  </si>
  <si>
    <t>Der Buchwert von relevanten Verbindlichkeiten aus Förderdarlehen, die sich aus bilanziell gehaltenen Derivaten ergeben (3D6), darf nicht höher sein als der Gesamtbuchwert von relevanten Verbindlichkeiten aus Förderdarlehen (3D5).</t>
  </si>
  <si>
    <t>Bilansilistest tuletisinstrumentidest tulenevate tugilaenudega seotud kvalifitseeruvate kohustuste raamatupidamisväärtus („3D6“) ei tohi olla suurem kui tugilaenudega seotud kvalifitseeruvate kohustuste raamatupidamislik koguväärtus („3D5“).</t>
  </si>
  <si>
    <t>Η λογιστική αξία των επιλέξιμων στοιχείων παθητικού που σχετίζονται με προνομιακά δάνεια και προκύπτουν από παράγωγα που λογίζονται εντός ισολογισμού(«3D6») δεν θα πρέπει να είναι μεγαλύτερη από τη συνολική λογιστική αξία των επιλέξιμων στοιχείων παθητικού που σχετίζονται με προνομιακά δάνεια («3D5»).</t>
  </si>
  <si>
    <t>El valor contable de los pasivos admisibles conexos a préstamos promocionales procedentes de derivados registrados en las cuentas del balance («3D6») no debe ser superior al valor contable total de los pasivos admisibles relacionados con préstamos promocionales («3D5»).</t>
  </si>
  <si>
    <t>Johdannaisista edistämislainojen johdosta syntyvien hyväksyttävien velkojen kirjanpitoarvo taseessa (3D6) ei saa olla suurempi kuin edistämislainojen osalta hyväksyttävien velkojen yhteenlaskettu kirjanpitoarvo (3D5).</t>
  </si>
  <si>
    <t>La valeur comptable des passifs éligibles relatifs aux prêts incitatifs résultant de dérivés comptabilisés au bilan («3D6») ne doit pas être supérieure à la valeur comptable totale des passifs éligibles relatifs aux prêts incitatifs («3D5»).</t>
  </si>
  <si>
    <t>Il valore contabile delle passività ammissibili legate a prestiti agevolati risultanti da derivati iscritti in bilancio («3D6») non deve essere superiore al valore contabile totale delle passività ammissibili legate a prestiti agevolati («3D5»).</t>
  </si>
  <si>
    <t>Į balansą įtrauktų reikalavimus atitinkančių įsipareigojimų, susijusių su skatinamosiomis paskolomis ir atsirandančių dėl išvestinių finansinių priemonių (3D6), balansinė vertė neturi būti didesnė už bendrą reikalavimus atitinkančių įsipareigojimų, susijusių su skatinamosiomis paskolomis (3D5), balansinę vertę.</t>
  </si>
  <si>
    <t>Ar attīstību veicinošo aizdevumu saistīto kvalificēto saistību, kas izriet no bilancē iegrāmatotajiem atvasinātajiem instrumentiem (“3D6”), uzskaites vērtība nedrīkst pārsniegt ar attīstību veicinošo aizdevumu darbībām saistīto kvalificēto saistību kopējo uzskaites vērtību (“3D5”).</t>
  </si>
  <si>
    <t>De boekwaarde van in aanmerking komende passiva die verband houden met stimuleringsleningen die voortvloeien uit derivaten op de balans (‘3D6’) mag niet groter zijn dan de totale boekwaarde van in aanmerking komende passiva die verband houden met stimuleringsleningen (‘3D5’).</t>
  </si>
  <si>
    <t>Knjigovodska vrednost kvalificiranih obveznosti, povezanih s spodbujevalnimi krediti, ki izhajajo iz izvedenih finančnih instrumentov, knjiženih v bilanci stanja („3D6“), ne sme biti večja od skupne knjigovodske vrednosti kvalificiranih obveznosti, povezanih s spodbujevalnimi krediti („3D5“).</t>
  </si>
  <si>
    <t>Účtovná hodnota kvalifikovaných záväzkov súvisiacich s podpornými úvermi vyplývajúcimi z derivátov vedených v súvahe („3D6“) by nemala byť vyššia ako celková účtovná hodnota kvalifikovaných záväzkov súvisiacich s podpornými úvermi („3D5“).</t>
  </si>
  <si>
    <t>Der Buchwert von relevanten Verbindlichkeiten aus institutsbezogenen Sicherungssystemen, die sich aus bilanziell gehaltenen Derivaten ergeben (3E6), darf nicht höher sein als der Gesamtbuchwert von relevanten Verbindlichkeiten aus institutsbezogenen Sicherungssystemen (3E5).</t>
  </si>
  <si>
    <t>Bilansilistest tuletisinstrumentidest tulenevate kvalifitseeruvate IPS-kohustuste raamatupidamisväärtus („3E6“) ei tohi olla suurem kui kvalifitseeruvate IPS-kohustuste raamatupidamislik koguväärtus („3E5“).</t>
  </si>
  <si>
    <t>Η λογιστική αξία των επιλέξιμων στοιχείων παθητικού ΘΣΠ που προκύπτουν από παράγωγα που λογίζονται εντός ισολογισμού («3E6») δεν θα πρέπει να είναι μεγαλύτερη από τη συνολική λογιστική αξία των επιλέξιμων στοιχείων παθητικού ΘΣΠ («3E5»).</t>
  </si>
  <si>
    <t>El valor ajustado de los pasivos admisibles de SIP procedentes de derivados registrados en las cuentas del balance («3E6») no debe ser superior al valor contable total de los pasivos admisibles de SIP («3E5»).</t>
  </si>
  <si>
    <t>Johdannaisista laitosten suojajärjestelmän osalta syntyvien hyväksyttävien velkojen kirjanpitoarvo taseessa (3E6) ei saa olla suurempi kuin laitosten suojajärjestelmän osalta hyväksyttävien velkojen yhteenlaskettu kirjanpitoarvo (3E5).</t>
  </si>
  <si>
    <t>La valeur comptable des passifs éligibles relatifs au SPI résultant de dérivés comptabilisés au bilan («3E6») ne doit pas être supérieure à la valeur comptable totale des passifs éligibles relatifs au SPI («3E5»).</t>
  </si>
  <si>
    <t>Il valore contabile delle passività ammissibili di un IPS risultanti da derivati iscritti in bilancio («3E6») non deve superiore al valore contabile totale delle passività ammissibili di un IPS («3E5»).</t>
  </si>
  <si>
    <t>Į balansą įtrauktų reikalavimus atitinkančių IUS įsipareigojimų, atsirandančių dėl išvestinių finansinių priemonių (3E6), balansinė vertė neturi būti didesnė už bendrą reikalavimus atitinkančių IUS įsipareigojimų (3E5), balansinę vertę.</t>
  </si>
  <si>
    <t>Kvalificēto IAS saistību, kas izriet no bilancē iegrāmatotajiem atvasinātajiem instrumentiem (“3E6”), uzskaites vērtība nedrīkst pārsniegt kvalificēto IAS saistību kopējo uzskaites vērtību (“3E5”).</t>
  </si>
  <si>
    <t>De boekwaarde van in aanmerking komende passiva van een IPS die voortvloeien uit derivaten op de balans (‘3E6’) mag niet groter zijn dan de totale boekwaarde van in aanmerking komende passiva van een IPS (‘3E5’).</t>
  </si>
  <si>
    <t>Knjigovodska vrednost kvalificiranih obveznosti institucionalne sheme za zaščito vlog, ki izhajajo iz izvedenih finančnih instrumentov, knjiženih v bilanci stanja („3E6“), ne sme biti večja od skupne knjigovodske vrednosti kvalificiranih obveznosti institucionalne sheme za zaščito vlog („3E5“).</t>
  </si>
  <si>
    <t>Účtovná hodnota kvalifikovaných záväzkov IPS vyplývajúcich z derivátov vedených v súvahe („3E6“) by nemala byť vyššia ako celková účtovná hodnota kvalifikovaných záväzkov IPS („3E5“).</t>
  </si>
  <si>
    <t>Der Buchwert von relevanten gruppeninternen Verbindlichkeiten, die sich aus bilanziell gehaltenen Derivaten ergeben (3F6), darf nicht höher sein als der Gesamtbuchwert von relevanten gruppeninternen Verbindlichkeiten (3F5).</t>
  </si>
  <si>
    <t>Bilansilistest tuletisinstrumentidest tulenevate kvalifitseeruvate grupisiseste kohustuste raamatupidamisväärtus („3F6“) ei tohi olla suurem kui kvalifitseeruvate grupisiseste kohustuste raamatupidamislik koguväärtus („3F5“).</t>
  </si>
  <si>
    <t>Η λογιστική αξία των επιλέξιμων ενδοομιλικών στοιχείων παθητικού που προκύπτουν από παράγωγα που λογίζονται εντός ισολογισμού («3F6») δεν θα πρέπει να είναι μεγαλύτερη από τη συνολική λογιστική αξία των επιλέξιμων ενδοομιλικών στοιχείων παθητικού («3F5»).</t>
  </si>
  <si>
    <t>El valor ajustado de los pasivos admisibles intragrupo procedentes de derivados registrados en las cuentas del balance («3F6») no debe ser superior al valor contable total de los pasivos admisibles intragrupo («3F5»).</t>
  </si>
  <si>
    <t>Johdannaisista syntyvien konsernin sisäisten hyväksyttävien velkojen kirjanpitoarvo (3F6) ei saa olla suurempi kuin konsernin sisäisten hyväksyttävien velkojen yhteenlaskettu kirjanpitoarvo (3F5).</t>
  </si>
  <si>
    <t>La valeur comptable des passifs intragroupes éligibles résultant de dérivés comptabilisés au bilan («3F6») ne doit pas être supérieure à la valeur comptable totale des passifs intragroupes éligibles («3F5»).</t>
  </si>
  <si>
    <t>Il valore contabile delle passività infragruppo ammissibili risultanti da derivati iscritti in bilancio («3F6») non deve essere superiore al valore contabile totale delle passività infragruppo ammissibili («3F5»).</t>
  </si>
  <si>
    <t>Į balansą įtrauktų reikalavimus atitinkančių grupės vidaus įsipareigojimų, atsirandančių dėl išvestinių finansinių priemonių (3F6), balansinė vertė neturi būti didesnė už bendrą reikalavimus atitinkančių grupės vidaus įsipareigojimų (3F5), balansinę vertę.</t>
  </si>
  <si>
    <t>Kvalificēto grupas iekšējo saistību, kas izriet no bilancē iegrāmatotajiem atvasinātajiem instrumentiem (“3F6”), uzskaites vērtība nedrīkst pārsniegt kvalificēto grupas iekšējo saistību kopējo uzskaites vērtību (“3F5”).</t>
  </si>
  <si>
    <t>De boekwaarde van in aanmerking komende intragroeppassiva die voortvloeien uit derivaten op de balans (‘3F6’), mag niet groter zijn dan de totale boekwaarde van in aanmerking komende intragroeppassiva (‘3F5’).</t>
  </si>
  <si>
    <t>Knjigovodska vrednost kvalificiranih obveznosti znotraj skupine, ki izhajajo iz izvedenih finančnih instrumentov, knjiženih v bilanci stanja („3F6“), ne sme biti večja od skupne knjigovodske vrednosti kvalificiranih obveznosti znotraj skupine („3F5“).</t>
  </si>
  <si>
    <t>Účtovná hodnota kvalifikovaných záväzkov v rámci skupiny vyplývajúcich z derivátov vedených v súvahe („3F6“) by nemala byť vyššia ako celková účtovná hodnota kvalifikovaných záväzkov v rámci skupiny („3F5“).</t>
  </si>
  <si>
    <t>Der Wert der Derivate in Zusammenhang mit Clearing-Tätigkeiten (3A1) darf nicht höher sein als der Gesamtwert der Derivate (2C1).</t>
  </si>
  <si>
    <t>Kliirimistegevusega seotud tuletisinstrumentide väärtus („3A1“) ei tohi olla väiksem või võrdne tuletisinstrumentide koguväärtusega („2C1“)</t>
  </si>
  <si>
    <t>Η αξία των παραγώγων που σχετίζονται με δραστηριότητες εκκαθάρισης («3A1») δεν θα πρέπει να είναι μεγαλύτερη ή ίση με τη συνολική αξία των παραγώγων («2C1»)</t>
  </si>
  <si>
    <t>El valor de los derivados relacionados con actividades de compensación («3A1») no debe ser superior o igual al valor total de los derivados («2C1»)</t>
  </si>
  <si>
    <t>Johdannaisten arvon määritystoimintojen osalta (3A1) on oltava pienempi tai yhtä suuri kuin johdannaisten yhteenlaskettu arvo (2C1)</t>
  </si>
  <si>
    <t>La valeur des dérivés relatifs aux activités de compensation («3A1») doit être inférieure ou égale à la valeur totale des dérivés</t>
  </si>
  <si>
    <t>Išvestinių finansinių priemonių, susijusių su tarpuskaitos veikla (3A1), vertė turėtų būti mažesnė už bendrą išvestinių finansinių priemonių (2C1) vertę arba jai lygi.</t>
  </si>
  <si>
    <t>Ar tīrvērtes darbībām saistīto atvasināto instrumentu vērtībai (“3A1”) būtu jābūt mazākai vai vienādai ar kopējo atvasināto instrumentu vērtību (“2C1”).</t>
  </si>
  <si>
    <t>De waarde van derivaten die verband houden met clearingactiviteiten (‘3A1’) mag niet minder groot zijn dan of gelijk zijn aan de totale waarde van derivaten (‘2C1’).</t>
  </si>
  <si>
    <t>Vrednost izvedenih finančnih instrumentov, povezanih z dejavnostmi kliringa („3A1“), bi morala biti manjša od skupne vrednosti izvedenih finančnih instrumentov („2C1“) ali ji biti enaka.</t>
  </si>
  <si>
    <t>Hodnota derivátov súvisiacich s klíringovými činnosťami („3A1“) by mala byť nižšia ako celková hodnota derivátov alebo rovná celkovej hodnote derivátov („2C1“)</t>
  </si>
  <si>
    <t>Der Wert der Derivate in Zusammenhang mit Tätigkeiten eines Zentralverwahrers (3B1) darf nicht höher sein als der Gesamtwert der Derivate (2C1).</t>
  </si>
  <si>
    <t>Väärtpaberite keskdepositooriumi tegevusega seotud tuletisinstrumentide väärtus („3B1“) ei tohi olla väiksem või võrdne tuletisinstrumentide koguväärtusega („2C1“).</t>
  </si>
  <si>
    <t xml:space="preserve">Η αξία των παραγώγων που σχετίζονται με δραστηριότητες ΚΑΤ («3B1») θα πρέπει να είναι μικρότερη ή ίση με τη συνολική αξία των παραγώγων («2C1»). </t>
  </si>
  <si>
    <t>El valor de los derivados relacionados con actividades de DCV («3B1») no debe ser superior o igual al valor total de los derivados («2C1»)</t>
  </si>
  <si>
    <t>Johdannaisten arvon arvopaperikeskuksen toimintojen osalta (3B1) on oltava pienempi tai yhtä suuri kuin johdannaisten yhteenlaskettu arvo (2C1).</t>
  </si>
  <si>
    <t>La valeur des dérivés relatifs aux activités de DCT («3B1») doit être inférieure ou égale à la valeur totale des dérivés («2C1»).</t>
  </si>
  <si>
    <t>Išvestinių finansinių priemonių, susijusių su CPVD veikla (3B1), vertė turėtų būti mažesnė už bendrą išvestinių finansinių priemonių (2C1) vertę arba jai lygi.</t>
  </si>
  <si>
    <t>Ar CSD darbībām saistīto atvasināto instrumentu vērtībai (“3B1”) būtu jābūt mazākai vai vienādai ar kopējo atvasināto instrumentu vērtību (“2C1”).</t>
  </si>
  <si>
    <t>De waarde van derivaten die verband houden met CSD-activiteiten (‘3B1’) mag niet minder groot zijn dan of gelijk zijn aan de totale waarde van derivaten (‘2C1’).</t>
  </si>
  <si>
    <t>Vrednost izvedenih finančnih instrumentov, povezanih z dejavnostmi CDD („3B1“), bi morala biti manjša od skupne vrednosti izvedenih finančnih instrumentov („2C1“) ali ji biti enaka.</t>
  </si>
  <si>
    <t>Hodnota derivátov súvisiacich s činnosťami CSD („3B1“) by mala byť nižšia ako celková hodnota derivátov alebo rovná celkovej hodnote derivátov („2C1“).</t>
  </si>
  <si>
    <t>Der Wert der Derivate in Zusammenhang mit der Verwaltung von Kundenvermögen und Kundengeldern (3C1) darf nicht höher sein als der Gesamtwert der Derivate (2C1).</t>
  </si>
  <si>
    <t>Kliendi vara ja raha hoiustamisega seotud tuletisinstrumentide väärtus („3C1“) ei tohi olla väiksem või võrdne tuletisinstrumentide koguväärtusega („2C1“).</t>
  </si>
  <si>
    <t>Η αξία των παραγώγων που σχετίζονται με την κατοχή περιουσιακών στοιχείων πελατών και ρευστών των πελατών («3C1») θα πρέπει να είναι μικρότερη ή ίση με τη συνολική αξία των παραγώγων («2C1»).</t>
  </si>
  <si>
    <t>El valor de los derivados relacionados con la tenencia de activos de clientes y de dinero de clientes («3C1») no debe ser superior o igual al valor total de los derivados («2C1»)</t>
  </si>
  <si>
    <t>Johdannaisten arvon asiakkaiden omaisuuden ja varojen hallussapidon osalta (3C1) on oltava pienempi tai yhtä suuri kuin johdannaisten yhteenlaskettu arvo (2C1).</t>
  </si>
  <si>
    <t>La valeur des dérivés relatifs à la détention d’actifs de clients et de fonds de clients («3C1») doit être inférieure ou égale à la valeur totale des dérivés («2C1»).</t>
  </si>
  <si>
    <t>Išvestinių finansinių priemonių, susijusių su turimu klientų turtu arba klientų lėšomis (3C1), vertė turėtų būti mažesnė už bendrą išvestinių finansinių priemonių (2C1) vertę arba jai lygi.</t>
  </si>
  <si>
    <t>Ar turējumā esošiem klienta aktīviem un klientu līdzekļiem saistīto atvasināto instrumentu vērtībai (“3C1”) būtu jābūt mazākai vai vienādai ar kopējo atvasināto instrumentu vērtību (“2C1”).</t>
  </si>
  <si>
    <t>De waarde van derivaten die verband houden met het houden van tegoeden en geld van cliënten (‘3C1’) mag niet minder groot zijn dan of gelijk zijn aan de totale waarde van derivaten (‘2C1’).</t>
  </si>
  <si>
    <t>Vrednost izvedenih finančnih instrumentov, ki so posledica posedovanja sredstev ali denarja strank („3C1“), bi morala biti manjša od skupne vrednosti izvedenih finančnih instrumentov („2C1“) ali ji biti enaka.</t>
  </si>
  <si>
    <t>Hodnota derivátov súvisiacich s držbou aktív alebo peňažných prostriedkov klienta („3C1“) by mala byť nižšia ako celková hodnota derivátov alebo rovná celkovej hodnote derivátov („2C1“).</t>
  </si>
  <si>
    <t>Der Wert der Derivate in Zusammenhang mit der Vergabe von Förderdarlehen (3D1) darf nicht höher sein als der Gesamtwert der Derivate (2C1).</t>
  </si>
  <si>
    <t>Tugilaenude käitamisega seotud tuletisinstrumentide väärtus („3D1“) ei tohi olla väiksem või võrdne tuletisinstrumentide koguväärtusega („2C1“).</t>
  </si>
  <si>
    <t>Η αξία των παραγώγων που σχετίζονται με τη χορήγηση προνομιακών δανείων («3D1») θα πρέπει να είναι μικρότερη ή ίση με τη συνολική αξία των παραγώγων («2C1»).</t>
  </si>
  <si>
    <t>El valor de los derivados relacionados con préstamos promocionales («3D1») no debe ser superior o igual al valor total de los derivados («2C1»)</t>
  </si>
  <si>
    <t>Johdannaisten arvon edistämislainojen suorituksen osalta (3D1) on oltava pienempi tai yhtä suuri kuin johdannaisten yhteenlaskettu arvo (2C1).</t>
  </si>
  <si>
    <t>La valeur des dérivés relatifs à l’octroi de prêts incitatifs («3D1») doit être inférieure ou égale à la valeur totale des dérivés («2C1»).</t>
  </si>
  <si>
    <t>Išvestinių finansinių priemonių, susijusių su skatinamųjų paskolų veikla (3D1), vertė turėtų būti mažesnė už bendrą išvestinių finansinių priemonių (2C1) vertę arba jai lygi.</t>
  </si>
  <si>
    <t>Ar attīstību veicinošo aizdevumu darbībām saistīto atvasināto instrumentu vērtībai (“3D1”) būtu jābūt mazākai vai vienādai ar kopējo atvasināto instrumentu vērtību (“2C1”).</t>
  </si>
  <si>
    <t>De waarde van derivaten die verband houden met stimuleringsleningen (‘3D1’) mag niet minder groot zijn dan of gelijk zijn aan de totale waarde van derivaten (‘2C1’).</t>
  </si>
  <si>
    <t>Vrednost izvedenih finančnih instrumentov, povezanih s poslovanjem s spodbujevalnimi krediti („3D1“), bi morala biti manjša od skupne vrednosti izvedenih finančnih instrumentov („2C1“) ali ji biti enaka.</t>
  </si>
  <si>
    <t>Hodnota derivátov súvisiacich s ponúkaním podporných úverov („3D1“) by mala byť nižšia ako celková hodnota derivátov alebo rovná celkovej hodnote derivátov („2C1“).</t>
  </si>
  <si>
    <t>Der Wert der Derivate in Zusammenhang mit Verbindlichkeiten aus institutsbezogenen Sicherungssystemen (3E1) darf nicht höher sein als der Gesamtwert der Derivate (2C1).</t>
  </si>
  <si>
    <t>IPS-kohustustega seotud tuletisinstrumentide väärtus („3E1“) ei tohi olla väiksem või võrdne tuletisinstrumentide koguväärtusega („2C1“).</t>
  </si>
  <si>
    <t>Η αξία των παραγώγων που σχετίζονται με στοιχεία παθητικού ΘΣΠ («3E1») πρέπει να είναι μικρότερη ή ίση με τη συνολική αξία των παραγώγων («2C1»).</t>
  </si>
  <si>
    <t>El valor de los derivados relacionados con pasivos de SIP («3E1») no debe ser superior o igual al valor total de los derivados («2C1»)</t>
  </si>
  <si>
    <t>Johdannaisten arvon laitosten suojajärjestelmän osalta (3E1) on oltava pienempi tai tai yhtä suuri kuin johdannaisten yhteenlaskettu arvo (2C1).</t>
  </si>
  <si>
    <t>La valeur des dérivés relatifs aux passifs SPI («3E1») doit être inférieure ou égale à la valeur totale des dérivés («2C1»).</t>
  </si>
  <si>
    <t>Išvestinių finansinių priemonių, susijusių su IUS įsipareigojimais (3E1), vertė turėtų būti mažesnė už bendrą išvestinių finansinių priemonių (2C1) vertę arba jai lygi.</t>
  </si>
  <si>
    <t>Ar IAS saistībām saistīto atvasināto instrumentu vērtībai (“3E1”) būtu jābūt mazākai vai vienādai ar kopējo atvasināto instrumentu vērtību (“2C1”).</t>
  </si>
  <si>
    <t>De waarde van derivaten die verband houden met passiva van een  IPS (‘3E1’) mag niet minder groot zijn dan of gelijk zijn aan de totale waarde van derivaten (‘2C1’).</t>
  </si>
  <si>
    <t>Vrednost izvedenih finančnih instrumentov, povezanih z obveznostmi institucionalne sheme za zaščito vlog („3E1“), bi morala biti manjša od skupne vrednosti izvedenih finančnih instrumentov („2C1“) ali ji biti enaka.</t>
  </si>
  <si>
    <t>Hodnota derivátov súvisiacich so záväzkami IPS („3E1“) by mala byť nižšia ako celková hodnota derivátov alebo rovná celkovej hodnote derivátov („2C1“).</t>
  </si>
  <si>
    <t>Der Wert der Derivate in Zusammenhang mit gruppeninternen Verbindlichkeiten (3F1) darf nicht höher sein als der Gesamtwert der Derivate (2C1).</t>
  </si>
  <si>
    <t>Grupisiseste kohustustega seotud tuletisinstrumentide väärtus („3F1“) ei tohi olla väiksem või võrdne tuletisinstrumentide koguväärtusega („2C1“).</t>
  </si>
  <si>
    <t>Η αξία των παραγώγων που σχετίζονται με ενδοομιλικά στοιχεία παθητικού («3F1») θα πρέπει να είναι μικρότερη ή ίση με τη συνολική αξία των παραγώγων («2C1»).</t>
  </si>
  <si>
    <t>El valor de los derivados relacionados con pasivos intragrupo («3F1») no debe ser superior o igual al valor total de los derivados («2C1»)</t>
  </si>
  <si>
    <t>Johdannaisten arvon konsernin sisäisten velkojen osalta (3F1) on oltava pienempi tai tai yhtä suuri kuin johdannaisten yhteenlaskettu arvo (2C1).</t>
  </si>
  <si>
    <t>La valeur des dérivés relatifs aux passifs intragroupes éligibles («3F1») doit être inférieure ou égale à la valeur totale des dérivés («2C1»).</t>
  </si>
  <si>
    <t>Išvestinių finansinių priemonių, susijusių su grupės vidaus įsipareigojimais (3F1), vertė turėtų būti mažesnė už bendrą išvestinių finansinių priemonių (2C1) vertę arba jai lygi.</t>
  </si>
  <si>
    <t>Ar grupas iekšējām saistībām saistīto atvasināto instrumentu vērtībai (“3F1”) būtu jābūt mazākai vai vienādai ar kopējo atvasināto instrumentu vērtību (“2C1”).</t>
  </si>
  <si>
    <t>De waarde van derivaten die verband houden met intragroeppassiva (‘3F1’) mag niet minder groot zijn dan of gelijk zijn aan de totale waarde van derivaten (‘2C1’).</t>
  </si>
  <si>
    <t>Vrednost izvedenih finančnih instrumentov, povezanih z obveznostmi znotraj skupine („3F1“), bi morala biti manjša od skupne vrednosti izvedenih finančnih instrumentov („2C1“) ali ji biti enaka.</t>
  </si>
  <si>
    <t>Hodnota derivátov súvisiacich so záväzkami v rámci skupiny („3F1“) by mala byť nižšia ako celková hodnota derivátov alebo rovná celkovej hodnote derivátov („2C1“).</t>
  </si>
  <si>
    <t>Wenn die Meldeebene des Risikoindikators „Verschuldungsquote“ nicht „Einzelebene“ ist (4A2), ist der LEI-Code des Mutterunternehmens (4A4) mit 20 alphanumerischen Zeichen einzutragen</t>
  </si>
  <si>
    <t>Kui finantsvõimenduse määra riskinäitaja taset ei esitata individuaaltasandil („4A2“), tuleb emaettevõtte juriidilise isiku tunnus („4A4“) esitada 20 tähtnumbrilise märgiga</t>
  </si>
  <si>
    <t>Σε περίπτωση που το επίπεδο αναφοράς του δείκτη κινδύνου του δείκτη μόχλευσης δεν είναι ατομικό («4A2»), ο κωδικός LEI του μητρικού ιδρύματος («4A4») θα πρέπει να συμπληρώνεται με 20 αλφαριθμητικούς χαρακτήρες.</t>
  </si>
  <si>
    <t>Cuando el valor de informe del indicador del riesgo de la ratio de apalancamiento no es individual («4A2»), el código LEI de la sociedad matriz deberá cumplimentarse con 20 caracteres alfanuméricos</t>
  </si>
  <si>
    <t>Jos vähimmäisomavaraisuusastetta koskevan riski-indikaattorin raportointitaso ei ole yksittäisen yrityksen taso (4A2), emoyhtiön oikeushenkilötunnus (4A4) täytetään käyttämällä 20 aakkosnumeerista merkkiä</t>
  </si>
  <si>
    <t>Lorsque le niveau de déclaration de risque du ratio de levier n’est pas individuel («4A2»), le code LEI de la société-mère («4C4») doit se composer de 20 caractères alphanumériques</t>
  </si>
  <si>
    <t>Se il livello di segnalazione dell’indicatore di rischio «coefficiente di leva finanziaria» non è individuale («4A2»), il codice LEI dell’impresa madre («4A4») deve essere compilato con 20 caratteri alfanumerici.</t>
  </si>
  <si>
    <t>Jei ataskaitinis lygmuo, kuriuo nurodomas sverto koeficiento rizikos rodiklis, nėra individualus (4A2), patronuojančiosios įmonės LEI kodą (4A4) turi sudaryti 20 raidinių skaitmeninių ženklų.</t>
  </si>
  <si>
    <t>Ja sviras rādītāja riska rādītāja ziņošanas līmenis nav individuāls (“4A2”), mātes iestādes LEI kods (“4A4”) ir jānorāda ar 20 burtciparu rakstzīmēm.</t>
  </si>
  <si>
    <t>Wanneer het rapportageniveau van de risico-indicator Hefboomratio niet ‘Individueel’ is (‘4A2’), dan moet de LEI-code van de moederinstelling (‘4A4’) worden ingevuld. Dit zijn 20 alfanumerieke tekens.</t>
  </si>
  <si>
    <t>Kadar raven poročanja kazalnika tveganja za količnik finančnega vzvoda ni posamična („4A2“), bi morala biti koda LEI nadrejenega podjetja („4A4“) izpolnjena z 20 alfanumeričnimi znaki.</t>
  </si>
  <si>
    <t>Ak správa o úrovni ukazovateľa rizika týkajúceho sa ukazovateľa finančnej páky nie je individuálna („4A2“), potom kód LEI rodiča („4A4“) by mal byť vyplnený 20 alfanumerickými znakmi</t>
  </si>
  <si>
    <t>Wenn die Meldeebene der harten Kernkapitalquote nicht „Einzelebene“ ist (4A9), ist der LEI-Code des Mutterunternehmens (4A1) mit 20 alphanumerischen Zeichen einzutragen</t>
  </si>
  <si>
    <t>Σε περίπτωση που το επίπεδο αναφοράς του δείκτη CET1 δεν είναι ατομικό («4A9»), ο κωδικός LEI του μητρικού ιδρύματος («4A4») θα πρέπει να συμπληρώνεται με 20 αλφαριθμητικούς χαρακτήρες.</t>
  </si>
  <si>
    <t>Cuando el valor de informe de la ratio CET1 no sea individual («4A9»), el código LEI de la sociedad matriz («4A11») deberá cumplimentarse con 20 caracteres alfanuméricos</t>
  </si>
  <si>
    <t>Jos CET1-osuutta koskeva raportointitaso ei ole yksittäisen yrityksen taso (4A9), emoyhtiön oikeushenkilötunnus (4A11) täytetään käyttämällä 20 aakkosnumeerista merkkiä</t>
  </si>
  <si>
    <t>Lorsque le niveau de déclaration du ratio CET1 n’est pas individuel («4A9»), le code LEI de la société-mère («4C11») doit se composer de 20 caractères alphanumériques</t>
  </si>
  <si>
    <t>Se il livello di segnalazione del CET1 non è individuale («4A9»), il codice LEI dell’impresa madre («4A11») deve essere compilato con 20 caratteri alfanumerici.</t>
  </si>
  <si>
    <t>Jei ataskaitinis lygmuo, kuriuo nurodomas bendro 1 lygio nuosavo kapitalo pakankamumo koeficiento rizikos rodiklis, nėra individualus (4A9), patronuojančiosios įmonės LEI kodą (4A11) turi sudaryti 20 raidinių skaitmeninių ženklų.</t>
  </si>
  <si>
    <t>Ja CET1 rādītāja ziņošanas līmenis nav individuāls (“4A9”), mātes iestādes LEI kods (“4A11”) ir jānorāda ar 20 burtciparu rakstzīmēm.</t>
  </si>
  <si>
    <t>Wanneer het rapportageniveau van de CET1-ratio niet ‘Individueel’ is (‘4A9’), dan moet de LEI-code van de moederinstelling (‘4A11’) worden ingevuld. Dit zijn 20 alfanumerieke tekens.</t>
  </si>
  <si>
    <t xml:space="preserve">Kadar raven poročanja za količnik navadnega lastniškega temeljnega kapitala ni posamična („4A11“), bi morala biti koda LEI nadrejenega podjetja („4A4“) izpolnjena z 20 alfanumeričnimi znaki.
</t>
  </si>
  <si>
    <t>Ak správa o úrovni podielu CET1 nie je individuálna („4A9“), potom kód LEI rodiča („4A11“) by mal byť vyplnený 20 alfanumerickými znakmi</t>
  </si>
  <si>
    <t>Wenn die Meldeebene der Liquiditätsdeckungsquote nicht „Einzelebene“ ist (4B2), ist der LEI-Code des Mutterunternehmens (4B4) mit 20 alphanumerischen Zeichen einzutragen</t>
  </si>
  <si>
    <t>Kui likviidsuskattekordaja suhet ei esitata individuaaltasandil („4B2“), tuleb emaettevõtte juriidilise isiku tunnus („4B4“) esitada 20 tähtnumbrilise märgiga</t>
  </si>
  <si>
    <t>Σε περίπτωση που το επίπεδο αναφοράς του δείκτη  LCR δεν είναι ατομικό («4Β2»), ο κωδικός LEI του μητρικού ιδρύματος («4Β4») πρέπει να συμπληρώνεται με 20 αλφαριθμητικούς χαρακτήρες.</t>
  </si>
  <si>
    <t>Cuando el valor de informe de la ratio LCR no sea individual («4B2»), el código LEI de la sociedad matriz («4B4») deberá cumplimentarse con 20 caracteres alfanuméricos</t>
  </si>
  <si>
    <t>Jos maksuvalmiusvaatimusta koskeva raportointitaso ei ole yksittäisen yrityksen taso (4B2), emoyhtiön oikeushenkilötunnus (4B4) täytetään käyttämällä 20 aakkosnumeerista merkkiä</t>
  </si>
  <si>
    <t>Lorsque le niveau de déclaration du ratio RCL n’est pas individuel («4A9»), le code LEI de la société mère («4B4») doit se composer de 20 caractères alphanumériques</t>
  </si>
  <si>
    <t>Se il livello di segnalazione del coefficiente LCR non è individuale («4B2»), il codice LEI dell’impresa madre («4B4») deve essere compilato con 20 caratteri alfanumerici.</t>
  </si>
  <si>
    <t>Jei ataskaitinis lygmuo, kuriuo nurodomas padengimo likvidžiuoju turtu rizikos rodiklis, nėra individualus (4B2), patronuojančiosios įmonės LEI kodą (4B4) turi sudaryti 20 raidinių skaitmeninių ženklų.</t>
  </si>
  <si>
    <t>Ja likviditātes seguma rādītāja ziņošanas līmenis nav individuāls (“4B2”), mātes iestādes LEI kods (“4B4”) ir jānorāda ar 20 burtciparu rakstzīmēm.</t>
  </si>
  <si>
    <t>Wanneer het rapportageniveau van de LCR-ratio niet ‘Individueel’ is (‘4B2’), dan moet de LEI-code van de moederinstelling (‘4B4’) worden ingevuld. Dit zijn 20 alfanumerieke tekens.</t>
  </si>
  <si>
    <t>Kadar raven poročanja za količnik likvidnostnega kritja ni posamična („4B2“), bi morala biti koda LEI nadrejenega podjetja („4B4“) izpolnjena z 20 alfanumeričnimi znaki.</t>
  </si>
  <si>
    <t>Ak správa o úrovni ukazovateľa krytia likvidity (LCR) nie je individuálna („4B2“), potom kód LEI rodiča („4B4“) by mal byť vyplnený 20 alfanumerickými znakmi</t>
  </si>
  <si>
    <t>Wenn die zuständige Behörde dem Institut keine Ausnahme von der Meldung der Interbankendarlehen und -einlagen auf Einzelebene (4C1) gewährt hat, ist die Meldeebene die Einzelebene (4C2)</t>
  </si>
  <si>
    <t>Σε περίπτωση που η αρμόδια αρχή δεν έχει χορηγήσει στο ίδρυμα απαλλαγή από την απαίτηση εποπτικής αναφοράς των διατραπεζικών δανείων και καταθέσεων σε ατομικό επίπεδο («4C1»), το επίπεδο αναφοράς θα πρέπει να είναι ατομικό («4C2»)</t>
  </si>
  <si>
    <t>Cuando la autoridad competente no otorgue una exención de la aplicación de la obligación de informar de bancos y depósitos interbancarios a la entidad a nivel individual («4C1»), el nivel de notificación del indicador de riesgo de la ratio de CET1 debe ser individual («4C2»)</t>
  </si>
  <si>
    <t>Jos toimivaltainen viranomainen ei ole myöntänyt laitokselle vapautusta pankkien välisiä lainoja ja talletuksia koskevasta raportointivelvollisuudesta yksittäisellä tasolla (4C1), raportointitason on oltava yksittäisen yrityksen taso (4C2)</t>
  </si>
  <si>
    <t>Lorsque l’autorité compétente n’a pas octroyé d’exemption à l’obligation de déclaration pour les prêts interbancaires et dépôts interbancaires à l’établissement au niveau individuel («4C1»), le niveau de déclaration doit être individuel «4C2»)</t>
  </si>
  <si>
    <t>Se l’autorità competente non ha concesso una deroga all’applicazione dell’obbligo di segnalazione per prestiti e depositi interbancari all’ente a livello individuale («4C1»), il livello di segnalazione deve essere individuale («4C2»).</t>
  </si>
  <si>
    <t>Jei kompetentinga institucija nesuteikė tarpbankinių paskolų ir indėlių rodiklių ataskaitų teikimo reikalavimo taikymo išimties individualiu lygmeniu (4C1), ataskaitinis lygmuo neturėtų būti individualus (4C2).</t>
  </si>
  <si>
    <t>Ja kompetentā iestāde nav piešķīrusi atbrīvojumu no ziņošanas prasības starpbanku aizdevumiem un noguldījumiem iestādei individuālā līmenī (“4C1”), ziņošanas līmenis ir jānorāda individuālā līmenī (“4C2”)</t>
  </si>
  <si>
    <t>Als de bevoegde autoriteit de instelling op individueel niveau geen ontheffing heeft verleend van de rapportagevereiste voor interbancaire leningen en interbancaire deposito’s (‘4C1’), moet het rapportageniveau ‘Individueel’ zijn (‘4C2’).</t>
  </si>
  <si>
    <t>Ak príslušný orgán neudelil inštitúcii výnimku z požiadavky na predkladanie správ o medzibankových úveroch a medzibankových vkladoch na individuálnej úrovni („4C1“), správa o úrovni ukazovateľa by mala byť individuálna („4C2“)</t>
  </si>
  <si>
    <t>Wenn die Meldeebene der Interbankendarlehen und -einlagen nicht „Einzelebene“ ist (4C2), ist der LEI-Code des Mutterunternehmens (4C4) mit 20 alphanumerischen Zeichen einzutragen</t>
  </si>
  <si>
    <t>Σε περίπτωση που το επίπεδο αναφοράς των διατραπεζικών δανείων και καταθέσεων δεν είναι ατομικό («4C2»), ο κωδικός LEI του μητρικού ιδρύματος («4C4») θα πρέπει να συμπληρώνεται με 20 αλφαριθμητικούς χαρακτήρες.</t>
  </si>
  <si>
    <t>Cuando el valor de informe de los créditos y depósitos interbancarios  no sea individual («4C2»), el código LEI de la sociedad matriz («4C4») deberá cumplimentarse con 20 caracteres alfanuméricos</t>
  </si>
  <si>
    <t>Jos pankkien välisiä lainoja ja talletuksia koskeva raportointitaso ei ole yksittäisen yrityksen taso (4A2), emoyhtiön oikeushenkilötunnus (4A4) täytetään käyttämällä 20 aakkosnumeerista merkkiä</t>
  </si>
  <si>
    <t>Lorsque le niveau de déclaration des prêts et dépôts interbancaires n’est pas individuel («4C2»), le code LEI de la société-mère («4C4») doit se composer de 20 caractères alphanumériques</t>
  </si>
  <si>
    <t>Se il livello di segnalazione per prestiti e depositi interbancari non è individuale («4C2»), il codice LEI dell’impresa madre («4C4») deve essere compilato con 20 caratteri alfanumerici.</t>
  </si>
  <si>
    <t>Jei tarpbankinių paskolų ir indėlių ataskaitinis lygmuo nėra individualus (4C2), patronuojančiosios įmonės LEI kodą (4C4) turi sudaryti 20 raidinių skaitmeninių ženklų.</t>
  </si>
  <si>
    <t>Ja starpbanku aizdevumu un noguldījumu ziņošanas līmenis nav individuāls (“4C2”), mātes iestādes LEI kods (“4C4”) ir jānorāda ar 20 burtciparu rakstzīmēm.</t>
  </si>
  <si>
    <t>Wanneer het rapportageniveau van de interbancaire leningen en interbancaire deposito’s niet ‘Individueel’ is (‘4C2’), dan moet de LEI-code van de moederinstelling (‘4C4’) worden ingevuld. Dit zijn 20 alfanumerieke tekens.</t>
  </si>
  <si>
    <t>Kadar raven poročanja za medbančna posojila in vloge ni posamična („4C2“), bi morala biti koda LEI nadrejenega podjetja („4A4“) izpolnjena z 20 alfanumeričnimi znaki.</t>
  </si>
  <si>
    <t>Ak správa o úrovni medzibankových úverov a medzibankových vkladov nie je individuálna („4C2“), potom kód LEI rodiča („4C4“) by mal byť vyplnený 20 alfanumerickými znakmi</t>
  </si>
  <si>
    <t>Wenn der Wert im Feld 4A9 Einzelebene ist, muss die Summe der Vermögenswerte in Feld 4A17 der Summe der Verbindlichkeiten in Feld 2A1 entsprechen.</t>
  </si>
  <si>
    <t>Εάν η τιμή του πεδίου «4A9» είναι «σε ατομικό επίπεδο», το σύνολο ενεργητικού στο πεδίο «4A17» πρέπει να είναι ίσο με το σύνολο παθητικού στο πεδίο «2A1»</t>
  </si>
  <si>
    <t>Si el campo «4A9» es individual, el activo total del campo «4A17» debe ser igual al pasivo total del campo «2A1»</t>
  </si>
  <si>
    <t>Se il campo “4A9” è “Individuale”, il totale delle attività nel campo “4A17” deve essere uguale al totale delle passività nel campo “2A1”</t>
  </si>
  <si>
    <t>Jeigu 4A9 laukelyje įrašoma „Individualus“, 4A17 laukelyje nurodomas visas turtas turi būti lygus 2A1 laukelyje nurodomiems visiems įsipareigojimams.</t>
  </si>
  <si>
    <t>Ja lauks '4A9' ir individuāls, aktīvu kopsummai laukā '4A17' jābūt vienādai ar saistību kopsummu laukā '2A1'</t>
  </si>
  <si>
    <t>Če je vrednost polja „4A9“ „Posamična podlaga“, morajo biti skupna sredstva v polju „4A17“ enaka skupnim obveznostim v polju „2A1“</t>
  </si>
  <si>
    <t>Ak je pole „4A9“ individuálny, celkové aktíva v poli „4A17“ sa musia rovnať celkovým záväzkom v poli „2A1“</t>
  </si>
  <si>
    <t>Der Wert für „Derivative Gesamtrisikoposition“ (4D9) muss gleich oder größer als der Wert für „Derivate, die über eine zentrale Gegenpartei abgerechnet werden“ (4D10) sein.</t>
  </si>
  <si>
    <t>Το συνολικό άνοιγμα σε παράγωγα («4D9») πρέπει να είναι ίσο ή μεγαλύτερο από τα παράγωγα τα οποία εκκαθαρίζονται μέσω κεντρικού αντισυμβαλλομένου (CCP) («4D10»)</t>
  </si>
  <si>
    <t>La exposición total a instrumentos derivados («4D9») debe ser igual o superior a los derivados compensados a través de una ECC («4D10»)</t>
  </si>
  <si>
    <t>L’esposizione complessiva ai derivati (“4D9”) deve essere superiore o uguale ai derivati compensati mediante una CCP (“4D10”)</t>
  </si>
  <si>
    <t>Bendra išvestinių finansinių priemonių pozicija (4D9) turi būti lygi išvestinėms finansinėms priemonėms, kurių tarpuskaita atliekama per PSŠ (4D10), arba už jas didesnė.</t>
  </si>
  <si>
    <t>Atvasināto instrumentu riska darījumu kopsummai ('4D9') jābūt vienādai ar vai lielākai par atvasinātajiem instrumentiem, kas ieskaitīti ar CDP palīdzību ('4D10')</t>
  </si>
  <si>
    <t>Skupna izpostavljenost izvedenih finančnih instrumentov („4D9“) mora biti enaka ali višja od vrednosti izvedenih finančnih instrumentov, za katere se opravi kliring prek centralne nasprotne stranke („4D10“)</t>
  </si>
  <si>
    <t>Celková derivátová expozícia („4D9“) sa musí rovnať alebo byť vyššia ako deriváty zúčtované cez CCP („4D10“)</t>
  </si>
  <si>
    <t>Die Datenschutzerklärung, die für die in diesem Meldeformular verwendeten Kontaktdaten maßgeblich ist, finden Sie auf der Website des SRB.</t>
  </si>
  <si>
    <t>Siin osutatud kontaktandmetega seotud isikuandmete kaitse avaldus on Ühtse Kriisilahendusnõukogu (SRB) veebilehel.</t>
  </si>
  <si>
    <t>Για τη δήλωση περί προστασίας των δεδομένων σε σχέση με τα στοιχεία του αρμοδίου επικοινωνίας που αναφέρεται εδώ, μπορείτε να ανατρέξετε στον δικτυακό τόπο του SRB.</t>
  </si>
  <si>
    <t>Para la declaración de confidencialidad de los datos correspondiente a los datos de contacto mencionados, visite el sitio web de la JUR.</t>
  </si>
  <si>
    <t>Yhteystietoja koskevan tietosuojaselosteen osalta pyydämme tutustumaan kriisinratkaisuneuvoston verkkosivustoon.</t>
  </si>
  <si>
    <t>Pour la déclaration relative à la confidentialité des données pertinentes pour les coordonnées de contact mentionnées, veuillez vous reporter au site web du CRU.</t>
  </si>
  <si>
    <t>Per quanto riguarda l’informativa sulla riservatezza dei dati relativa ai dati di contatto qui indicati, si prega di fare riferimento al sito web dell’SRB.</t>
  </si>
  <si>
    <t>Pareiškimą dėl duomenų, susijusių su čia nurodytais kontaktiniais duomenimis, privatumo galima rasti BPV svetainėje.</t>
  </si>
  <si>
    <t>Paziņojumu par datu privātumu, kas saistīts ar šeit minēto kontaktinformāciju, lūdzam skatīt VNV tīmekļa vietnē.</t>
  </si>
  <si>
    <t>Voor de privacyverklaring met betrekking tot de hierin vermelde contactgegevens wordt verwezen naar de website van de GAR.</t>
  </si>
  <si>
    <t>Vyhlásenie o ochrane osobných údajov vzťahujúce sa na kontaktné údaje, na ktoré sa tu odkazuje, sa nachádza na webovom sídle SRB.</t>
  </si>
  <si>
    <t>Richtlinie 2014/49/EU vom 16. April 2014 über Einlagensicherungssysteme</t>
  </si>
  <si>
    <t>16. aprilli 2014. aasta direktiiv 2014/49/EL hoiuste tagamise skeemide kohta</t>
  </si>
  <si>
    <t>Οδηγία 2014/49/ΕΕ, της 16ης Απριλίου 2014, περί των συστημάτων εγγύησης των καταθέσεων</t>
  </si>
  <si>
    <t>Directiva 2014/49/UE del Parlamento Europeo y del Consejo, de 16 de abril de 2014, relativa a los sistemas de garantía de depósitos</t>
  </si>
  <si>
    <t>Euroopan parlamentin ja neuvoston direktiivi 2014/49/EU, annettu 16 päivänä huhtikuuta 2014, talletusten vakuusjärjestelmistä</t>
  </si>
  <si>
    <t>Directive 2014/49/UE du 16 avril 2014 relative aux systèmes de garantie des dépôts.</t>
  </si>
  <si>
    <t>Direttiva 2014/49/UE, del 16 aprile 2014, relativa ai sistemi di garanzia dei depositi</t>
  </si>
  <si>
    <t>2014 m. balandžio 16 d. Direktyva 2014/49/ES dėl indėlių garantijų sistemų.</t>
  </si>
  <si>
    <t>Direktīva 2014/49/ES (2014. gada 16. aprīlis) par noguldījumu garantiju sistēmām</t>
  </si>
  <si>
    <t>Richtlijn 2014/49/EU van 16 april 2014 inzake de depositogarantiestelsels</t>
  </si>
  <si>
    <t>Direktiva 2014/49/EU z dne 16. aprila 2014 o sistemih jamstva za vloge</t>
  </si>
  <si>
    <t>Smernica 2014/49/EÚ zo 16. apríla 2014 o systémoch ochrany vkladov</t>
  </si>
  <si>
    <t>Les deux premières lettres du code RIAD doivent correspondre au code ISO à deux lettres du pays d’enregistrement</t>
  </si>
  <si>
    <t>RIAD-koodin kahden ensimmäisen kirjaimen on oltava samat kuin rekisteröintimaan kaksikirjaiminen ISO-maakoodi</t>
  </si>
  <si>
    <t>De eerste twee letters van de RIAD-code moeten overeenkomen met de tweeletterige ISO-code van het land van registratie</t>
  </si>
  <si>
    <t>Tekst</t>
  </si>
  <si>
    <t>Danach 'Directive 2014/49/EU (DGSD)'</t>
  </si>
  <si>
    <t>Pēc tam 'Directive 2014/49/EU (DGSD)'</t>
  </si>
  <si>
    <t xml:space="preserve"> Daarna 'Directive 2014/49/EU (DGSD)'</t>
  </si>
  <si>
    <t>préstamos interbancarios y depósitos totales en la UE son la suma de los préstamos interbancarios y depósitos agregados en poder de las instituciones de cada Estado miembro calculado de conformidad con el artículo 15 del Reglamento Delegado 2015/63.</t>
  </si>
  <si>
    <t>Yhteensä pankkien väliset lainat ja talletukset ovat EU: ssa summa aggregaatin pankkien väliset lainat ja talletukset toimielinten hallussa kussakin jäsenvaltiossa mukaisesti lasketut 15 artiklan delegoitu asetus 2015/63.</t>
  </si>
  <si>
    <t>Iš viso tarpbankinių paskolų ir indėlių ES yra agregatinės tarpbankinių paskolų ir indėlių institucijų turimais kiekvienoje valstybėje narėje, kurioje yra apskaičiuotas laikantis deleguotajame reglamente 2015/63 15 straipsnyje, suma.</t>
  </si>
  <si>
    <t>Kopā starpbanku kredīti un noguldījumi, kas ES ir summa no kopējo starpbanku kredītu un noguldījumu iestāžu pārziņā, katrā dalībvalstī, kas aprēķināts saskaņā ar deleģētu Regulas 2015/63 15. pantu.</t>
  </si>
  <si>
    <t>Total interbancaire leningen en deposito's in de EU zijn de som van de totale interbancaire leningen en deposito's van instellingen in elke lidstaat zoals berekend in overeenstemming met artikel 15 van Gedelegeerde Verordening 2015/63.</t>
  </si>
  <si>
    <t>Celkom medzibankové úvery a vklady v rámci EÚ sú súčtom celkových medzibankových úverov a vkladov v držbe inštitúcií v každom členskom štáte, ako je vypočítaný v súlade s článkom 15 delegované nariadenie 2015/63.</t>
  </si>
  <si>
    <t>- The institution is required to sum up all the amounts reflected in the cells identified by column &amp; row in the relevant templates.</t>
  </si>
  <si>
    <t>- toimielimen on tiivistää kaikki summat heijastuu soluissa tunnistettiin sarakkeen &amp; rivin asiaa malleja.</t>
  </si>
  <si>
    <t>- De instelling moet vatten alle weerspiegeld in de cellen die door de kolom en rij in de desbetreffende templates bedragen.</t>
  </si>
  <si>
    <t>- Istaiga privalo Apibendrinant visas sumas atsispindi lasteliu nustatytu skiltyje &amp; eiles atitinkamose šablonus.</t>
  </si>
  <si>
    <t>- Iestade ir pienakums apkopot visus summas atspogulotas šunas identificeto kolonnas un rindas attiecigajas veidnes.</t>
  </si>
  <si>
    <t>- Inštitúcie musia zhrnút všetky sumy odráža v bunkách identifikovaných podla stlpca a riadku v príslušných šablón.</t>
  </si>
  <si>
    <t>- L'institution doit additioner tous les montants reflétés dans les cellules identifiées par colonne et ligne dans les modèles pertinents.</t>
  </si>
  <si>
    <t xml:space="preserve">The institution is required to sum up all the amounts reflected in the cells identified by column &amp; row in the relevant templates. </t>
  </si>
  <si>
    <t xml:space="preserve">Asutus peab liitma kõik kajastatud summad lahtrites, mis on määratletud asjakohastel vormidel veeru ja reaga. </t>
  </si>
  <si>
    <t xml:space="preserve">Laitoksessa on siis laskettava yhteen asiaankuuluvissa lomakkeissa sarakkeiden ja rivien perusteella tunnistettavien solujen kaikki luvut. </t>
  </si>
  <si>
    <t xml:space="preserve">Se pide a la entidad que sume todos los importes reflejados en las celdas identificadas por columna y fila en las plantillas pertinentes. </t>
  </si>
  <si>
    <t xml:space="preserve">L’établissement doit faire la somme de tous les montants figurant dans les cellules du tableau, identifiés par colonne et par rangée dans les modèles adéquats. </t>
  </si>
  <si>
    <t xml:space="preserve"> L’ente deve sommare tutti gli importi riportati nelle celle identificate con colonna e riga nei modelli pertinenti. </t>
  </si>
  <si>
    <t xml:space="preserve">Įstaiga turi susumuoti visas sumas, nurodytas atitinkamų šablonų langeliuose, nustatomuose pagal stulpelius ir eilutes. </t>
  </si>
  <si>
    <t xml:space="preserve">De instelling dient alle bedragen op te tellen die zijn weergegeven in de cellen, welke in de betreffende sjablonen staan aangeduid met kolom en rij. </t>
  </si>
  <si>
    <t xml:space="preserve">Iestādei attiecīgajās veidnēs ir jāsaskaita visas summas, kas norādītas ar sleju un rindu identificētajās šūnās. </t>
  </si>
  <si>
    <t xml:space="preserve">Od institucije se zahteva, da povzame vse zneske, izražene v celicah, opredeljene po stolpcu in vrstici v zadevnih predlogah. </t>
  </si>
  <si>
    <t xml:space="preserve">Od inštitúcie sa vyžaduje, aby sčítala všetky sumy uvedené v bunkách, ktoré boli identifikované v stĺpci a v riadku v príslušných šablónach. </t>
  </si>
  <si>
    <t>•  Investment firms established in a participating Member State as defined in point (3) of Article 2(1) of Directive 2014/59/EU, where they are covered by the consolidated supervision of the parent undertaking carried out by the ECB in accordance with Article 4(1)(g) of Regulation (EU) No 1024/2013 (footnote 1).</t>
  </si>
  <si>
    <t>Consistency with supervisory reporting: Tabs should be filled with information as reported by the institution in the latest relevant supervisory report submitted to the competent authority pertaining to the reference year of the annual financial statement referred to in the instructions above (i.e. General instruction no 4 and footnote 3).</t>
  </si>
  <si>
    <t>Consistency between financial information: Tabs should be filled with information under consistent measurement principles as defined in the accounting framework applicable at the reference date .  Since the field 'Total Liability' is defined with reference to Directive 86/635/EEC or Regulation (EC) No 1606/2002 (footnote 8), the same measurement principles should be used to define the financial information reported in the tab '2. Basic annual contribution', the tab '3. Deductions' and the tab '4. Risk adjustment' in order to ensure consistency.</t>
  </si>
  <si>
    <t>b) Where a competent authority has granted a waiver to an institution for the application of a risk indicator requested in tab '4. Risk adjustment' (footnote 5). In that specific case:</t>
  </si>
  <si>
    <t xml:space="preserve">Submission deadline: The whole reporting form should be returned to the national resolution authority in accordance with the modalities defined by that authority (footnote 3). </t>
  </si>
  <si>
    <t xml:space="preserve">Where information is not provided by the institution, the SRB will use estimates or its own assumptions in order to calculate the annual contribution of the institution, or assign the institution concerned to the highest risk adjusting multiplier as referred to in Article 9 of Delegated Regulation (footnote 6). </t>
  </si>
  <si>
    <t>Where the information or data submitted to the national resolution authority is subject to updates or corrections, such updates or corrections should be submitted to the national resolution authority without undue delay (footnote 3). In such cases, the SRB will adjust the annual contribution in accordance with the updated information upon the calculation of the annual contribution of that institution for the next contribution period (footnote 6).</t>
  </si>
  <si>
    <t>1. Article 2(c) of SRM Regulation</t>
  </si>
  <si>
    <t xml:space="preserve">2. Article 12 of Delegated Regulation </t>
  </si>
  <si>
    <t xml:space="preserve">3. Article 14 of Delegated Regulation </t>
  </si>
  <si>
    <t xml:space="preserve">4. Article 2 of Delegated Regulation  </t>
  </si>
  <si>
    <t xml:space="preserve">5. Article 8 of Delegated Regulation </t>
  </si>
  <si>
    <t xml:space="preserve">6. Article 17 of Delegated Regulation </t>
  </si>
  <si>
    <t xml:space="preserve">7. Article 13 of Delegated Regulation </t>
  </si>
  <si>
    <t xml:space="preserve">8. Article 3(11) of Delegated Regulation </t>
  </si>
  <si>
    <t>vuoto (se non applicabile)</t>
  </si>
  <si>
    <t>• in einem teilnehmenden Mitgliedstaat niedergelassene Wertpapierfirmen im Sinne von Artikel 2 Absatz 1 Nummer 3 der Richtlinie 2014/59/EU, wenn diese in die auf konsolidierter Basis erfolgende Beaufsichtigung des Mutterunternehmens durch die EZB in Übereinstimmung mit Artikel 4 Absatz 1 Buchstabe g der Verordnung (EU) Nr. 1024/2013 einbezogen sind (Fußnoten 1).</t>
  </si>
  <si>
    <t>Kohärenz mit der aufsichtlichen Meldepflicht: Die Reiter sind so mit Informationen auszufüllen, wie sie das Institut der zuständigen Behörde in seiner letzten einschlägigen aufsichtlichen Meldung für das Bezugsjahr des in den vorstehenden Anweisungen genannten Jahresabschlusses vorgelegt hat (d. h. Allgemeine Anweisung Nr. 4) (Fußnoten 3)</t>
  </si>
  <si>
    <t>a) im Falle einer Zentralorganisation und der ihr angeschlossenen Institute, wenn die angeschlossenen Institute teilweise oder vollständig von den Aufsichtsanforderungen im nationalen Recht in Übereinstimmung mit Artikel 10 der Verordnung (EU) Nr. 575/2013 befreit sind. In diesem besonderen Fall ist ein einziges Meldeformular mit Informationen auf konsolidierter Ebene auszufüllen (Fußnoten 4);</t>
  </si>
  <si>
    <t>b) in Fällen, in denen eine zuständige Behörde einem Institut einen Waiver für die Anwendung eines Risikoindikators, aufgeführt in Reiter „4. Risikoanpassung“ (Fußnoten 5) gewährt hat. In diesem speziellen Fall gilt Folgendes:</t>
  </si>
  <si>
    <t xml:space="preserve">Esitamise tähtpäev: kogu aruandlusvorm tuleb esitada kriisilahendusasutusele kooskõlas asjaomase asutuse kehtestatud korraga (Allmärkused 3). </t>
  </si>
  <si>
    <t xml:space="preserve">Kui krediidiasutus või investeerimisühing teavet ei esita, kasutab Ühtne Kriisilahendusnõukogu krediidiasutuse või investeerimisühingu aastase osamakse arvutamiseks hinnangulisi väärtusi või omapoolseid eeldusi, või määrab asjaomasele asutusele kõrgeima riskiga korrigeerimise täiendava kordaja vastavalt delegeeritud määruse 9. artiklile (Allmärkused 6). </t>
  </si>
  <si>
    <t>Kui kriisilahendusasutusele esitatud teavet või andmeid tuleb uuendada või korrigeerida, tuleb sellised uuendused või parandused esitada kriisilahendusasutusele ilma põhjendamatu viivituseta (Allmärkused 3). Sellistel juhtudel korrigeerib Ühtne Kriisilahendusnõukogu aastast osamakset vastavalt uuendatud teabele selle krediidiasutuse või investeerimisühingu aastase osamakse arvutamisel järgmiseks osamakseperioodiks (Allmärkused 6).</t>
  </si>
  <si>
    <t>• osalevas liikmesriigis asuvad investeerimisühingud, nagu on määratletud direktiivi 2014/59/EL artikli 2 lõike 1 punktis 3, kui need kuuluvad määruse (EL) nr 1024/2013 artikli 4 lõike 1 punkti g kohaselt EKP poolt emaettevõtja suhtes teostatava konsolideeritud järelevalve alla (Allmärkused 1).</t>
  </si>
  <si>
    <t>Kooskõla järelevalvelise aruandlusega: Vahelehed tuleb täita krediidiasutuse või investeerimisühingu viimases asjakohases järelevalvearuandes pädevale asutusele esitatud teabega ülalnimetatud juhendis (st üldjuhendis nr 4) viidatud finantsaruande aasta kohta (Allmärkused 3).</t>
  </si>
  <si>
    <t>a) keskasutus ja temaga seotud krediidiasutused, kui seonduvad krediidiasutused on riiklike õigusaktide alusel kooskõlas määruse (EL) nr 575/2013 artikliga 10 täielikult või osaliselt vabastatud usaldatavusnõuete täitmisest; sellisel erijuhul tuleb täita üksainus aruandlusvorm konsolideeritud teabega (Allmärkused 4);</t>
  </si>
  <si>
    <t>b) kui pädev asutus on teinud asutusele vahelehel „4. Riskiga korrigeerimine“ nimetatud riskinäitaja kohaldamisel individuaaltasandil erandi.  Riskiga korrigeerimine (Allmärkused 5). Sellisel erijuhul:</t>
  </si>
  <si>
    <t>• επιχειρήσεις επενδύσεων εγκατεστημένες σε συμμετέχον κράτος μέλος όπως ορίζονται στο άρθρο 2 παράγραφος 1 σημείο 3 της οδηγίας 2014/59/ΕΕ, όταν καλύπτονται από την ενοποιημένη εποπτεία της μητρικής επιχείρησης που διεξάγεται από την ΕΚΤ σύμφωνα με το άρθρο 4 παράγραφος 1 στοιχείο ζ) του κανονισμού (ΕΕ) αριθ. 1024/2013 (Υποσημειώσεις 1).</t>
  </si>
  <si>
    <t>Συνέπεια με την εποπτική αναφορά: Οι καρτέλες θα πρέπει να συμπληρώνονται με τις πληροφορίες όπως αναφέρονται από το ίδρυμα στην πλέον πρόσφατη σχετική εποπτική έκθεση που υποβλήθηκε στην αρμόδια αρχή σχετικά με το έτος αναφοράς των ετήσιων οικονομικών καταστάσεων που αναφέρονται στις ανωτέρω οδηγίες (ήτοι στη γενική οδηγία αριθ. 4) (Υποσημειώσεις 3)</t>
  </si>
  <si>
    <t>Vide (si sans objet)</t>
  </si>
  <si>
    <t>Burtcipari</t>
  </si>
  <si>
    <t>Testo</t>
  </si>
  <si>
    <t xml:space="preserve">Fecha límite de presentación: El formulario completo debería devolverse a la autoridad de resolución nacional de conformidad con las modalidades definidas por dicha autoridad (Notas a pie de página 3). </t>
  </si>
  <si>
    <t xml:space="preserve">En caso de que la entidad no proporcione información, la JUR utilizará estimaciones o sus propias hipótesis para calcular la aportación anual de la entidad o asignará a la entidad afectada al multiplicador de ajuste al riesgo más alto a que se refiere el artículo 9 del Reglamento Delegado (Notas a pie de página 6). </t>
  </si>
  <si>
    <t>•  Empresas de inversión establecidas en un Estado miembro participante, conforme a la definición del artículo 2, apartado 1, punto 3 de la Directiva 2014/59/UE, cuando estén incluidas en el ámbito de la supervisión consolidada de la empresa matriz realizada por el BCE, a tenor de lo establecido en el artículo 4, apartado 1, letra g, del Reglamento (UE) n.º 1024/2013. (Notas a pie de página 1).</t>
  </si>
  <si>
    <t>Coherencia entre las informaciones financieras: Las pestañas deben cumplimentarse con información conforme a principios de medición coherentes como se define en el marco contable aplicable en la fecha de referencia.  Dado que el campo «Pasivos totales» se define con referencia a la Directiva 86/635/CEE o al Reglamento (CE) n.º 1606/2002 (Notas a pie de página 8), deberían utilizarse los mismos principios de medición para definir la información financiera que figura en la pestaña «2. Contribución anual de base», la pestaña «3. Deducciones» y la pestaña «4. Ajuste del riesgo» a fin de garantizar la coherencia.</t>
  </si>
  <si>
    <t>a) Para un organismo central y las entidades afiliadas, cuando estas estén total o parcialmente exentas de los requisitos prudenciales en virtud de la legislación nacional, de acuerdo con lo dispuesto en el artículo 10 del Reglamento (UE) n.º 575/2013. En tal caso, se deberá cumplimentar un único formulario con información consolidada (Notas a pie de página 4);</t>
  </si>
  <si>
    <t>b) Cuando una autoridad competente y/o la autoridad de resolución, según corresponda, haya concedido una exención a una entidad para la aplicación de un indicador de riesgo mencionado en la pestaña «4. Ajuste del riesgo» (Notas a pie de página 5). En ese caso concreto:</t>
  </si>
  <si>
    <t xml:space="preserve">Lomakkeen palautuspäivä: Koko raportointilomake on palautettava kansalliselle kriisinratkaisuviranomaiselle kyseisen viranomaisen määrittelemällä tavalla (Alaviitteet: 3). </t>
  </si>
  <si>
    <t xml:space="preserve">Jos laitos ei anna tietoja, SRB käyttää arvioita tai omia olettamuksiaan laskiessaan laitoksen vuotuista vakausmaksua tai määrittää kyseiselle laitokselle suurimman riskikorjauksen kertoimen, kuten on vahvistettu delegoidun asetuksen 9 artiklassa (Alaviitteet: 6). </t>
  </si>
  <si>
    <t>•  direktiivin 2014/59/EU 2 artiklan 1 kohdan 3 alakohdassa olevan määritelmän mukaiset osallistuvaan jäsenvaltioon sijoittautuneet sijoituspalveluyritykset, jos ne kuuluvat sellaisen konsolidoidun valvonnan piiriin, jota EKP harjoittaa asetuksen (EU) N:o 1024/2013 4 artiklan 1 kohdan g alakohdan mukaisesti niiden emoyritykseen nähden (Alaviitteet: 1).</t>
  </si>
  <si>
    <t>Yhdenmukaisuus valvontaraportoinnin kanssa: Välilehdille täytetään tiedot sen perusteella, mitä laitos on ilmoittanut viimeisimmässä asianomaisessa valvontaraportissa, joka on lähetetty toimivaltaiselle viranomaiselle ja joka koskee edellä olevissa ohjeissa (eli yleisohje nro 4) viitatun tilinpäätöksen viitevuotta (Alaviitteet: 3)</t>
  </si>
  <si>
    <t>a) Keskusyhteisö ja siihen kuuluvat laitokset, mikäli tällaiset laitokset on vapautettu kansallisessa lainsäädännössä kokonaan tai osittain vakavaraisuusvaatimuksista asetuksen (EU) N:o 575/2013 10 artiklan nojalla. Tässä tapauksessa täytetään vain yksi raportointilomake konsolidointitason tiedoilla (Alaviitteet: 4).</t>
  </si>
  <si>
    <t>b) Mikäli toimivaltainen viranomainen on vapauttanut laitoksen käyttämästä riski-indikaattoria, joka mainitaan välilehdellä 4. Riskikorjaus (Alaviitteet: 5). Tässä tapauksessa toimitaan seuraavasti:</t>
  </si>
  <si>
    <t xml:space="preserve">Termine ultimo per la presentazione: l’intero modulo di segnalazione dovrebbe essere restituito all’autorità nazionale di risoluzione, secondo le modalità definite da tale autorità (Note a piè di pagina 3). </t>
  </si>
  <si>
    <t xml:space="preserve">Se le informazioni non sono fornite dall’ente, l’SRB utilizzerà stime o proprie ipotesi per calcolare il contributo annuale dell’ente o assegnare all’ente interessato il più elevato fattore di correzione del rischio di cui all’articolo 9 del regolamento delegato (Note a piè di pagina 6). </t>
  </si>
  <si>
    <t>•  le imprese di investimento stabilite in uno Stato membro partecipante, di cui all’articolo 2, paragrafo 1, punto 3), della direttiva 2014/59/UE, ove rientrino nell’ambito della vigilanza su base consolidata della capogruppo svolta dalla BCE in conformità dell’articolo 4, paragrafo 1, lettera g), del regolamento (UE) n. 1024/2013 (Note a piè di pagina 1).</t>
  </si>
  <si>
    <t>Coerenza con la segnalazione a fini di vigilanza: le schede dovrebbero essere compilate con le informazioni riportate dall’ente nell’ultima pertinente segnalazione a fini di vigilanza presentata all’autorità competente relativamente all’anno al quale si riferisce il bilancio d’esercizio di cui alle istruzioni di cui sopra (ossia Istruzioni generali n. 4) (Note a piè di pagina 3)</t>
  </si>
  <si>
    <t>a) per un organismo centrale e gli enti ad esso affiliati, laddove gli enti affiliati sono interamente o parzialmente esentati da requisiti prudenziali nella legislazione nazionale, a norma dell’articolo 10 del regolamento (UE) n. 575/2013. In questo caso specifico, un solo modulo di segnalazione deve essere compilato con le informazioni su base consolidata (Note a piè di pagina 4);</t>
  </si>
  <si>
    <t>b) se un’autorità competente ha concesso una deroga a un ente per l’applicazione di un indicatore di rischio di cui alla scheda “4. Correzione per i rischi” (Note a piè di pagina 5). In questo caso specifico:</t>
  </si>
  <si>
    <t xml:space="preserve">Pateikimo terminas. Visą ataskaitos formą nacionalinei pertvarkymo institucijai reikia pateikti tos institucijos nustatyta tvarka (Išnašos 3). </t>
  </si>
  <si>
    <t xml:space="preserve">Jeigu įstaiga informacijos nepateikia,BPV įstaigos metiniam įnašui apskaičiuoti naudoja įverčius ar savo pačios prielaidas arba atitinkamai įstaigai priskiria didžiausią rizikos koregavimo koeficientą, nurodytą Deleguotojo reglamento 9 straipsnyje (Išnašos 6). </t>
  </si>
  <si>
    <t>•  investicinėms įmonėms, įsteigtoms dalyvaujančioje valstybėje narėje, kaip apibrėžta Direktyvos 2014/59/ES 2 straipsnio 1 dalies 3 punkte, jeigu joms taikoma ECB vykdoma konsoliduota patronuojančiosios įmonės priežiūra pagal Reglamento (ES) Nr. 1024/2013 4 straipsnio 1 dalies g punktą (Išnašos 1).</t>
  </si>
  <si>
    <t>Nuoseklus derėjimas su priežiūros ataskaitomis. Į korteles įrašoma informacija, kurią įstaiga nurodė naujausioje atitinkamoje kompetentingai institucijai pateiktoje priežiūros ataskaitoje dėl instrukcijose pirmiau minėtų (t. y. 4-oje bendroje instrukcijoje) metinių finansinių ataskaitų ataskaitinių metų (Išnašos 3).</t>
  </si>
  <si>
    <t>Finansinės informacijos nuoseklumas. Į korteles įrašoma informacija pagal nuoseklius vertinimo principus, kaip nustatyta ataskaitinę dieną taikomoje apskaitos sistemoje.  Kadangi laukelis „Visi įsipareigojimai“ apibrėžtas pagal Direktyvą 86/635/EEB arba Reglamentą (EB) Nr. 1606/2002 (Išnašos 8), tokie patys vertinimo principai turi būti taikomi apibrėžiant finansinę informaciją, kuri pateikiama kortelėje „2. Bazinis metinis įnašas“, kortelėje „3. Atskaitymai“ ir kortelėje „4. Rizikos koregavimas“, kad būtų užtikrintas nuoseklumas.</t>
  </si>
  <si>
    <t>a) centrinės įstaigos  ir jos kontroliuojamų įstaigų atveju, jei kontroliuojamos įstaigos nacionaliniais įstatymais pagal Reglamento (ES) Nr. 575/2013 10 straipsnį yra visiškai arba iš dalies atleistos nuo prudencinių reikalavimų taikymo. Šiuo konkrečiu atveju reikia pildyti vieną ataskaitos formą ir joje informaciją pateikti konsoliduotu lygmeniu (Išnašos 4);</t>
  </si>
  <si>
    <t xml:space="preserve">Iesniegšanas termiņš: Visa ziņošanas veidlapa ir jānosūta atpakaļ valsts noregulējuma iestādei saskaņā ar šīs iestādes noteikto kārtību (Zemsvītras piezīmes 3). </t>
  </si>
  <si>
    <t xml:space="preserve">Ja iestāde informāciju nav norādījusi, VNV izmanto aplēses vai savus pieņēmumus, lai aprēķinātu iestādes gada iemaksu vai piešķirtu attiecīgajai iestādei augstāko riska korekcijas reizinātāju, kā norādīts Deleģētās regulas 9. pantā (Zemsvītras piezīmes 6). </t>
  </si>
  <si>
    <t>•  Ieguldījumu brokeru sabiedrībām, kas veic uzņēmējdarbību iesaistītajā dalībvalstī, kā tas definēts Direktīvas 2014/59/ES 2. panta 1. punkta 3. apakšpunktā, ja tām tiek veikta konsolidētā mātesuzņēmuma uzraudzība, ko veic ECB saskaņā ar Regulas (ES) Nr. 1024/2013 4. panta 1. punkta g) apakšpunktu (Zemsvītras piezīmes 1).</t>
  </si>
  <si>
    <t>Atbilstība uzraudzības pārskatam: Cilnēs ir jānorāda informācija, ko iestāde norādījusi pēdējā attiecīgajā uzraudzības pārskatā, ko tā ir iesniegusi kompetentajai iestādei attiecībā uz gada finanšu pārskata gadu, kas norādīts iepriekšminētajos norādījumos (t. i., vispārīgie norādījumi Nr. 4) (Zemsvītras piezīmes 3)</t>
  </si>
  <si>
    <t>a) attiecībā uz centrālo iestādi un tās saistītajām iestādēm, ja saistītās iestādes ir pilnībā vai daļēji atbrīvotas no valsts tiesību aktu prudenciālajām prasībām saskaņā ar Regulas (ES) Nr. 575/2013 10. pantu. Šādā konkrētā gadījumā ir jāaizpilda viena ziņošanas veidlapa ar informāciju konsolidētā līmenī (Zemsvītras piezīmes 4);</t>
  </si>
  <si>
    <t xml:space="preserve">Uiterste indieningsdatum: Het volledige rapportageformulier wordt aan de nationale afwikkelingsautoriteit teruggestuurd op de wijze die deze autoriteit heeft vastgesteld (Voetnoten 3). </t>
  </si>
  <si>
    <t xml:space="preserve">Wanneer de instelling geen informatie heeft verstrekt, maakt de GAR gebruik van schattingen of eigen aannames om de jaarlijkse bijdrage van de instelling te berekenen, of wijst zij de bewuste instelling de hoogste risicoaanpassingsmultiplicator toe als bedoeld in artikel 9 van de gedelegeerde verordening (Voetnoten 6). </t>
  </si>
  <si>
    <t>Wanneer op de bij de nationale afwikkelingsautoriteit ingediende informatie of gegevens herzieningen of correcties van toepassing zijn, worden dergelijke herzieningen of correcties zonder onnodig uitstel ingediend bij de nationale afwikkelingsautoriteit (Voetnoten 3). In dergelijke gevallen zal de GAR de jaarlijkse bijdrage aanpassen aan de herziene informatie bij de berekening van de jaarlijkse bijdrage van die instelling voor de volgende bijdrageperiode (Voetnoten 6).</t>
  </si>
  <si>
    <t>•  Beleggingsondernemingen die zijn gevestigd in een deelnemende lidstaat als gedefinieerd in artikel 2, lid 1, punt 3, van Richtlijn 2014/59/EU, waarbij deze ondernemingen onder het toezicht op geconsolideerde basis van de moederonderneming vallen dat wordt uitgevoerd door de ECB overeenkomstig artikel 4, lid 1, onder g), van Verordening (EU) nr. 1024/2013 (Voetnoten 1).</t>
  </si>
  <si>
    <t>Consistentie met toezichtrapportage: Tabs worden gevuld met informatie die de instelling heeft gerapporteerd in de meest recente bij de bevoegde autoriteit ingediende relevante toezichtrapportage die betrekking heeft op het referentiejaar van de in bovengenoemde instructies bedoelde jaarrekening (d.w.z. algemene instructie nr. 4) (Voetnoten 3)</t>
  </si>
  <si>
    <t>Consistentie tussen financiële gegevens: Tabs moeten worden gevuld met informatie volgens consistente meetbeginselen als gedefinieerd in het boekhoudkader dat van toepassing is op de referentiedatum.  Aangezien het veld 'Totale passiva' wordt gedefinieerd aan de hand van Richtlijn 86/635/EEG of Verordening (EG) nr. 1606/2002 (Voetnoten 8), moeten dezelfde meetbeginselen worden gebruikt voor het definiëren van de financiële informatie die wordt gerapporteerd in tab '2. Jaarlijkse basisbijdrage’ en tab '3. Aftrek' en tab '4. Risicoaanpassing’ om consistentie te waarborgen.</t>
  </si>
  <si>
    <t>a) in het geval van een centraal orgaan en de daarbij aangesloten instellingen, waarbij de aangesloten instellingen krachtens nationaal recht geheel of gedeeltelijk ontheven zijn van prudentiële vereisten overeenkomstig artikel 10 van Verordening (EU) nr. 575/2013. In dat specifieke geval wordt één enkel rapportageformulier ingevuld met informatie op geconsolideerd niveau (Voetnoten 4);</t>
  </si>
  <si>
    <t>b) wanneer een bevoegde autoriteit een ontheffing heeft verleend aan een instelling voor de toepassing van een risico-indicator als beschreven in tab '4. Risicoaanpassing' (Voetnoten 5). In dat specifieke geval:</t>
  </si>
  <si>
    <t xml:space="preserve">Rok za predložitev: V celoti izpolnjen obrazec za poročanje je treba nacionalnemu organu za poročanje vrniti na načine, ki jih določi ta organ (Opombe 3). </t>
  </si>
  <si>
    <t xml:space="preserve">Če institucija ne zagotovi informacij, SRB za izračun letnega prispevka institucije uporabi ocene ali svoje predpostavke ali pa zadevni instituciji dodeli najvišji multiplikator za prilagoditev tveganjem v skladu s členom 9 delegirane uredbe (Opombe 6). </t>
  </si>
  <si>
    <t>Če se informacije ali podatki, predloženi nacionalnemu organu za reševanje, posodabljajo ali popravljajo, se takšne dopolnitve ali popravki predložijo nacionalnemu organu za reševanje brez nepotrebnega odlašanja (Opombe 3). V takšnih primerih SRB prilagodi letni prispevek v skladu s posodobljenimi informacijami na podlagi izračuna letnega prispevka navedene institucije za naslednje prispevno obdobje (Opombe 6).</t>
  </si>
  <si>
    <t>•  investicijska podjetja s sedežem v sodelujoči državi članici, kot so opredeljena v točki (3) člena 2(1) Direktive 2014/59/EU, če so zajeta v nadzor nadrejene družbe na konsolidirani podlagi, ki ga izvaja ECB v skladu s členom 4(1)(g) Uredbe (EU) št. 1024/2013 (Opombe 1).</t>
  </si>
  <si>
    <t>Skladnost z nadzornim poročanjem: Zavihke je treba izpolniti z informacijami, kakor jih sporoči institucija v zadnjem relevantnem nadzornem poročilu pristojnemu organu, ki se nanaša na referenčno leto letnega računovodskega izkaza iz zgornjih navodil (tj. točke 4 Splošnih navodil) (Opombe 3)</t>
  </si>
  <si>
    <t>Cohérence entre les informations financières: Les onglets doivent être complétés avec des informations selon des principes de mesure cohérents tels que définis dans le cadre comptable applicable à la date de référence.  Le champ «Total du passif» étant défini en se référant à la directive 86/635/CEE ou au règlement (CE) n° 1606/2002 (note de bas de page 8), il convient d’appliquer les mêmes principes de mesure pour définir les informations financières signalées dans les onglets «2. Contribution annuelle de base», «3. Déductions» et «4.  Ajustement aux risques» afin d’assurer la cohérence.</t>
  </si>
  <si>
    <t>Skladnost finančnih informacij: Zavihke je treba izpolniti z informacijami v skladu z načeli doslednega merjenja, kot so opredeljeni v računovodskem okviru, ki se uporablja na referenčni datum .  Ker je polje „Skupne obveznosti“ določeno v skladu z Direktivo 86/635/EGS ali Uredbo (ES) št. 1606/2002 (Opombe 8) , je treba uporabiti ista načela merjenja za določitev finančnih informacij, sporočenih v zavihku 2. Osnovni letni prispevek, zavihek 3. Odbitki in zavihek 4. Popravek zaradi tveganja, da se zagotovi usklajenost.</t>
  </si>
  <si>
    <t>Finanšu informācijas atbilstība. Cilnes aizpilda ar informāciju atbilstoši konsekventiem novērtēšanas principiem, kā definēts grāmatvedības sistēmā, kas piemērojama pārskata datumā .  Tā kā lauku “Kopējās saistības” definē, atsaucoties uz Direktīvu 86/635/EEK vai Regulu (EK) Nr. 1606/2002 (Zemsvītras piezīmes 8), ir jāpiemēro tie paši novērtēšanas principi, lai definētu finanšu informāciju, kas ziņota cilnē “2. Gada pamata iemaksa”, cilnē “3. Atskaitījumi” un cilnē “4. Riska korekcija”, lai nodrošinātu atbilstību.</t>
  </si>
  <si>
    <t>b) ja kompetentā iestāde ir piešķīrusi iestādei atbrīvojumu no riska rādītāja piemērošanas kā pieprasīts cilnē '4. Riska korekcija' (Zemsvītras piezīmes 5). Šādā konkrētajā gadījumā:</t>
  </si>
  <si>
    <t>a) za centralni organ in njegove povezane institucije, kadar so povezane institucije v celoti ali delno izvzete iz bonitetnih zahtev po nacionalnem pravu v skladu s členom 10 Uredbe (EU) št. 575/2013. V tem primeru je treba z informacijami na konsolidirani ravni izpolniti en sam obrazec za poročanje (Opombe 4);</t>
  </si>
  <si>
    <t>b) kadar pristojni organ instituciji odobri opustitev za uporabo kazalnika tveganja iz zavihka „4. Popravek zaradi tveganja“ (Opombe 5). V tem posebnem primeru:</t>
  </si>
  <si>
    <t xml:space="preserve">Termín predloženia: Celý formulár hlásenia by mal byť vrátený orgánu pre riešenie krízových situácií v súlade s režimami vymedzenými daným orgánom (Poznámky pod čiarou 3). </t>
  </si>
  <si>
    <t xml:space="preserve">Ak inštitúcia informácie neposkytne, SRB využije odhady alebo vlastné predpoklady na výpočet ročného príspevku inštitúcie, alebo príslušnej inštitúcii pridelí najvyšší koeficient úpravy zohľadňujúcej riziko podľa článku 9 delegovaného nariadenia (Poznámky pod čiarou 6). </t>
  </si>
  <si>
    <t>• investičné spoločnosti založené v zúčastnenom členskom štáte podľa vymedzenia v článku 2 ods. 1 bode 3 smernice 2014/59/EÚ, ak sa na ne vzťahuje konsolidovaný dohľad nad materskou spoločnosťou vykonávaný ECB v súlade s článkom 4 ods. 1 písm. g) nariadenia (EÚ) č. 1024/2013 (Poznámky pod čiarou 1).</t>
  </si>
  <si>
    <t>Súlad s vykazovaním na účel dohľadu: Tabuľky by mali byť vyplnené informáciami, ktoré inštitúcia nahlásila v najnovšej relevantnej správe orgánu dohľadu predloženej príslušnému orgánu, pokiaľ ide o referenčný rok ročnej účtovnej závierky, na ktorú sa odkazuje v už uvedených pokynoch (t. j. Všeobecný pokyn č. 4) (Poznámky pod čiarou 3)</t>
  </si>
  <si>
    <t>Konzistentnosť medzi finančnými informáciami: Tabuľky by mali byť vyplnené informáciami podľa jednotných zásad oceňovania, ktoré sú vymedzené v účtovnom rámci, ktorý sa uplatňuje k referenčnému dátumu.  Keďže pole „Pasíva spolu“ je vymedzené s odkazom na smernicu 86/635/EHS alebo nariadenie (ES) č. 1606/2002 (Poznámky pod čiarou 8), mali by sa použiť rovnaké zásady oceňovania na vymedzenie finančných informácií vykázaných v tabuľke 2. „Základný ročný príspevok“, tabuľka 3. „Odpočty“ a tabuľka 4. „Úprava rizika“ s cieľom zabezpečiť konzistentnosť.</t>
  </si>
  <si>
    <t>b) v prípade, že príslušný orgán udelil inštitúcii výnimku z uplatňovania ukazovateľa rizika požadovaného v tabuľke 4 „Úprava rizika“ (Poznámky pod čiarou 5). V tomto konkrétnom prípade:</t>
  </si>
  <si>
    <t xml:space="preserve">Date limite de soumission : le formulaire de déclaration complet doit être renvoyé à l’autorité de résolution nationale conformément aux modalités définies par celle-ci (Note de bas de page: 3). </t>
  </si>
  <si>
    <t xml:space="preserve">Lorsque l’établissement ne soumet pas les informations, le CRU utilisera des estimations ou ses propres hypothèses pour calculer la contribution annuelle de l’établissement concerné, ou appliquera à l’établissement concerné le multiplicateur d’ajustement en fonction du profil de risque le plus élevé visé à l’article 9 du règlement délégué (Note de bas de page: 6). </t>
  </si>
  <si>
    <t>Lorsque les informations ou données soumises à l’autorité de résolution nationale font l’objet de mises à jour ou de corrections, ces mises à jour ou corrections sont soumises à l’autorité de résolution nationale sans retard injustifié (Notes de bas de page: 3). Dans ces cas, le CRU adaptera la contribution annuelle, conformément aux informations mises à jour, lors du calcul de la contribution annuelle de cet établissement pour la période de contribution suivante (Note de bas de page: 6).</t>
  </si>
  <si>
    <t>•  entreprises d’investissement établies dans un État membre participant au sens de l’article 2, paragraphe 1, point 3), de la directive 2014/59/UE, lorsqu’elles sont couvertes par la surveillance sur une base consolidée de l’entreprise mère exercée par la BCE conformément à l’article 4, paragraphe 1, point g), du règlement (UE) nº 1024/2013 (Note de bas de page: 1).</t>
  </si>
  <si>
    <t>Cohérence avec les informations prudentielles: Les onglets doivent être remplis avec les informations telles qu’elles ont été déclarées par l’établissement dans la dernière déclaration prudentielle pertinente qu’il a soumise à l’autorité compétente pour l’exercice de référence des états financiers annuels visés dans les instructions ci-dessus (c’est-à-dire l’instruction générale nº 4) (Note de bas de page: 3)</t>
  </si>
  <si>
    <t>b) lorsque l’autorité compétente a accordé une dérogation à un établissement quant à l’application d’un indicateur de risque prévu à l’onglet «4. Ajustement en fonction des risques» (Note de bas de page: 5). Dans ce cas particulier:</t>
  </si>
  <si>
    <t>b) kai kompetentinga institucija įstaigai suteikia rizikos rodiklio taikymo išimtį, kurios prašoma kortelėje „4. Rizikos koregavimas“ (Išnašos 5). Šiuo konkrečiu atveju:</t>
  </si>
  <si>
    <t>Cuando la información o los datos presentados a la autoridad nacional de resolución estén sujetos a actualizaciones o correcciones, dichas actualizaciones o correcciones deberán presentarse sin demora a la autoridad nacional de resolución (Notas a pie de página 3). En tales casos, la JUR ajustará la aportación anual de acuerdo con la información actualizada al calcular la aportación anual de esa entidad para el próximo período de contribución (Notas a pie de página 6).</t>
  </si>
  <si>
    <t>Jos kansalliselle kriisinratkaisuviranomaiselle lähetetyt tiedot edellyttävät päivityksiä tai korjauksia, kyseiset päivitykset tai korjaukset on lähetettävä kansalliselle kriisinratkaisuviranomaiselle ilman aiheetonta viivästystä (Alaviitteet 3). Tällaisissa tapauksissa SRB korjaa vuotuista vakausmaksua päivitettyjen tietojen mukaisesti laskiessaan kyseisen laitoksen vuotuista vakausmaksua seuraavalle maksukaudelle (Alaviitteet 6).</t>
  </si>
  <si>
    <t>Se le informazioni o i dati presentati all’autorità nazionale di risoluzione sono soggetti ad aggiornamenti o correzioni, questi/e dovrebbero essere presentati/e all’autorità nazionale di risoluzione senza alcun ritardo ingiustificato (Note a piè di pagina 3). In tali casi, l’SRB adeguerà il contributo annuale sulla base alle informazioni aggiornate al momento del calcolo del contributo annuale di tale ente nel periodo di contribuzione successivo (Note a piè di pagina 6).</t>
  </si>
  <si>
    <t>Jeigu nacionalinei pertvarkymo institucijai pateiktą informaciją arba duomenis reikia atnaujinti ar pataisyti, tokia atnaujinta ar pataisyta informacija nacionalinei pertvarkymo institucijai pateikiama nepagrįstai nedelsiant (Išnašos 3). Tokiais atvejais BPV metinį įnašą koreguoja pagal atnaujintą informaciją skaičiuodama tos įstaigos metinį įnašą kitam įnašų mokėjimo laikotarpiui (Išnašos 6).</t>
  </si>
  <si>
    <t>Ja valsts noregulējuma iestādei iesniegto informāciju vai datus atjauno vai labo, šādus atjauninājumus vai labojumus bez nepamatotas kavēšanās iesniedz valsts noregulējuma iestādei (Zemsvītras piezīmes 3). Šādos gadījumos VNV koriģē gada iemaksu saskaņā ar atjaunināto informāciju, veicot iestādes gada iemaksas aprēķinu nākamajam iemaksu periodam (Zemsvītras piezīmes 6).</t>
  </si>
  <si>
    <t>Ak sú informácie alebo údaje predložené orgánu pre riešenie krízových situácií predmetom aktualizácií alebo opráv, tieto aktualizácie alebo opravy by mali byť predložené orgánu pre riešenie krízových situácií bez zbytočného odkladu (Poznámky pod čiarou 3). V týchto prípadoch SRB upraví ročný príspevok podľa aktualizovaných informácií po výpočte ročného príspevku danej inštitúcie na ďalšie príspevkové obdobie (Poznámky pod čiarou 6).</t>
  </si>
  <si>
    <t>Coherencia con la información a efectos de supervisión: Las pestañas deben llenarse con la información tal como ha sido notificada por la entidad en el último informe de supervisión pertinente enviado a la autoridad competente correspondiente al año de referencia del balance anual mencionado en las instrucciones anteriores (es decir, la instrucción general n.º 4) (Notas a pie de página 3)</t>
  </si>
  <si>
    <t>Συνέπεια μεταξύ των χρηματοοικονομικών πληροφοριών: Οι καρτέλες θα πρέπει να συμπληρώνονται με πληροφορίες βάσει σταθερών αρχών επιμέτρησης όπως ορίζονται στο λογιστικό πλαίσιο που ισχύει κατά την ημερομηνία αναφοράς.  Εφόσον το πεδίο «Σύνολο παθητικού» ορίζεται διά παραπομπής στην οδηγία 86/635/ΕΟΚ ή στον κανονισμό (ΕΚ) αριθ. 1606/2002 (Υποσημειώσεις 8), οι ίδιες αρχές επιμέτρησης θα πρέπει να χρησιμοποιούνται και για τον ορισμό των χρηματοοικονομικών πληροφοριών που αναφέρονται στην καρτέλα «2. Βασική ετήσια συνεισφορά», στην καρτέλα «3. Αφαιρέσεις» και στην καρτέλα «4. Προσαρμογή βάσει κινδύνου» προκειμένου να διασφαλίζεται η συνέπεια.</t>
  </si>
  <si>
    <t>Kohärenz zwischen Finanzinformationen: Die Reiter sind mit Informationen nach einheitlichen Bewertungsgrundsätzen gemäß der Definition in dem am Stichtag geltenden Rechnungslegungsrahmen auszufüllen.  Da das Feld „Summe der Verbindlichkeiten“ mit Bezugnahme auf die Richtlinie 86/635/EWG oder die Verordnung (EG) Nr. 1606/2002 (Fußnoten 8) definiert ist, müssen für die Definition der in Reiter „2. Jährlicher Grundbeitrag“, Reiter „3. Abzüge“ und Reiter „4. Risikoanpassung“ die gleichen Bewertungsgrundsätze zugrunde gelegt werden, um Kohärenz zu gewährleisten.</t>
  </si>
  <si>
    <t>Yhdenmukaisuus taloudellisten tietojen välillä: Välilehdille täytetään tiedot yhdenmukaisten arvostusperiaatteiden mukaan viitepäivämääränä sovellettavan kirjanpitosäännöstön mukaisesti.  Koska Velkojen kokonaismäärä -kenttä määritellään ottamalla huomioon direktiivi 86/635/ETY tai asetus (EY) N:o 1606/2002 (Alaviitteet 8), on käytettävä samoja arvostusperiaatteita, kun määritetään taloudelliset tiedot, jotka annetaan välilehdellä 2. Vuotuinen perusrahoitusosuus, välilehti 3. Vähennykset, välilehti 4. Riskikorjaus yhdenmukaisuuden varmistamiseksi.</t>
  </si>
  <si>
    <t>β) Όταν μια αρμόδια αρχή έχει χορηγήσει σε ένα ίδρυμα απαλλαγή από την υποχρέωση εφαρμογής ενός δείκτη κινδύνου που προβλέπεται στην καρτέλα «4. Προσαρμογή βάσει κινδύνου» (Υποσημειώσεις 5). Στη συγκεκριμένη αυτή περίπτωση:</t>
  </si>
  <si>
    <t>Táto časť sa vzťahuje len na Centrálny depozitár cenných papierov (CSD), ako je to definované v poli "1C6" v tabuľke "1. Všeobecné informácie".</t>
  </si>
  <si>
    <t xml:space="preserve">LCR, yllä kentässä 4B2 valitulla raportointitasolla </t>
  </si>
  <si>
    <t>Josta: keskusvastapuolen välityksellä määritetyt johdannaiset yllä kentässä 4D9 valitulla raportointitasolla</t>
  </si>
  <si>
    <t xml:space="preserve">Vähimmäisomavaraisuusaste yllä kentässä 4A2 valitulla raportointitasolla </t>
  </si>
  <si>
    <t>1. Artikel 2 Buchstabe c der Verordnung (EU) Nr. 806/2014</t>
  </si>
  <si>
    <t xml:space="preserve">2. Artikel 12 der Delegierten Verordnung </t>
  </si>
  <si>
    <t xml:space="preserve">3. Artikel 14 der Delegierten Verordnung </t>
  </si>
  <si>
    <t xml:space="preserve">4. Artikel 2 der Delegierten Verordnung  </t>
  </si>
  <si>
    <t xml:space="preserve">5. Artikel 8 der Delegierten Verordnung </t>
  </si>
  <si>
    <t xml:space="preserve">6. Artikel 17 der Delegierten Verordnung </t>
  </si>
  <si>
    <t xml:space="preserve">7. Artikel 13 der Delegierten Verordnung </t>
  </si>
  <si>
    <t xml:space="preserve">8. Artikel 3 Nummer 11 der Delegierten Verordnung </t>
  </si>
  <si>
    <t>1. Ühtse kriisilahenduskorra määruse 2. artikli punkt c</t>
  </si>
  <si>
    <t xml:space="preserve">2. Delegeeritud määruse 12. artikkel </t>
  </si>
  <si>
    <t xml:space="preserve">3. Delegeeritud määruse 14. artikkel </t>
  </si>
  <si>
    <t xml:space="preserve">4. Delegeeritud määruse 2. artikkel  </t>
  </si>
  <si>
    <t xml:space="preserve">5. Delegeeritud määruse 8. artikkel </t>
  </si>
  <si>
    <t xml:space="preserve">6. Delegeeritud määruse 17. artikkel </t>
  </si>
  <si>
    <t xml:space="preserve">7. Delegeeritud määruse 13. artikkel </t>
  </si>
  <si>
    <t xml:space="preserve">8. Delegeeritud määruse 3. artikli 11. punkt </t>
  </si>
  <si>
    <t>1. Άρθρο 2 στοιχείο γ) του κανονισμού SRM</t>
  </si>
  <si>
    <t xml:space="preserve">2. Άρθρο 12 του κατ’ εξουσιοδότηση κανονισμού </t>
  </si>
  <si>
    <t xml:space="preserve">3. Άρθρο 14 του κατ’ εξουσιοδότηση κανονισμού </t>
  </si>
  <si>
    <t xml:space="preserve">4. Άρθρο 2 του κατ’ εξουσιοδότηση κανονισμού  </t>
  </si>
  <si>
    <t xml:space="preserve">5. Άρθρο 8 του κατ’ εξουσιοδότηση κανονισμού </t>
  </si>
  <si>
    <t xml:space="preserve">6. Άρθρο 17 του κατ’ εξουσιοδότηση κανονισμού </t>
  </si>
  <si>
    <t xml:space="preserve">7. Άρθρο 13 του κατ’ εξουσιοδότηση κανονισμού </t>
  </si>
  <si>
    <t xml:space="preserve">8. Άρθρο 3 σημείο 11 του κατ’ εξουσιοδότηση κανονισμού </t>
  </si>
  <si>
    <t xml:space="preserve">2. Artículo 12 del Reglamento Delegado </t>
  </si>
  <si>
    <t xml:space="preserve">3. Artículo 14 del Reglamento Delegado </t>
  </si>
  <si>
    <t xml:space="preserve">4. Artículo 2 del Reglamento Delegado  </t>
  </si>
  <si>
    <t xml:space="preserve">5. Artículo 8 del Reglamento Delegado </t>
  </si>
  <si>
    <t xml:space="preserve">6. Artículo 17 del Reglamento Delegado </t>
  </si>
  <si>
    <t xml:space="preserve">7. Artículo 13 del Reglamento Delegado </t>
  </si>
  <si>
    <t xml:space="preserve">8. Artículo 3, apartado 11, del Reglamento Delegado </t>
  </si>
  <si>
    <t>1. Artículo 2, letra c), del Reglamento MUR</t>
  </si>
  <si>
    <t>1. SRM-asetuksen 2 artiklan c kohta</t>
  </si>
  <si>
    <t xml:space="preserve">2. Delegoidun asetuksen 12 artikla </t>
  </si>
  <si>
    <t xml:space="preserve">3. Delegoidun asetuksen 14 artikla </t>
  </si>
  <si>
    <t xml:space="preserve">4. Delegoidun asetuksen 2 artikla  </t>
  </si>
  <si>
    <t xml:space="preserve">5. Delegoidun asetuksen 8 artikla </t>
  </si>
  <si>
    <t xml:space="preserve">6. Delegoidun asetuksen 17 artikla </t>
  </si>
  <si>
    <t xml:space="preserve">7. Delegoidun asetuksen 13 artikla </t>
  </si>
  <si>
    <t xml:space="preserve">8. Delegoidun asetuksen 3 artiklan 11 kohta </t>
  </si>
  <si>
    <t>1. Article 2, point c), du règlement MRU</t>
  </si>
  <si>
    <t xml:space="preserve">2. Article 12 du règlement délégué </t>
  </si>
  <si>
    <t xml:space="preserve">3. Article 14 du règlement délégué </t>
  </si>
  <si>
    <t xml:space="preserve">4. Article 2 du règlement délégué  </t>
  </si>
  <si>
    <t xml:space="preserve">5. Article 8 du règlement délégué </t>
  </si>
  <si>
    <t xml:space="preserve">6. Article 17 du règlement délégué </t>
  </si>
  <si>
    <t xml:space="preserve">7. Article 13 du règlement délégué </t>
  </si>
  <si>
    <t xml:space="preserve">8. Article 3, paragraphe 11, du règlement délégué </t>
  </si>
  <si>
    <t>1. Articolo 2, lettera c), del regolamento SRM</t>
  </si>
  <si>
    <t xml:space="preserve">2. Articolo 12 del regolamento delegato </t>
  </si>
  <si>
    <t xml:space="preserve">3. Articolo 14 del regolamento delegato </t>
  </si>
  <si>
    <t xml:space="preserve">4. Articolo 2 del regolamento delegato  </t>
  </si>
  <si>
    <t xml:space="preserve">5. Articolo 8 del regolamento delegato </t>
  </si>
  <si>
    <t xml:space="preserve">6. Articolo 17 del regolamento delegato </t>
  </si>
  <si>
    <t xml:space="preserve">7. Articolo 13 del regolamento delegato </t>
  </si>
  <si>
    <t>1. BPeM reglamento 2 straipsnio c punktas</t>
  </si>
  <si>
    <t xml:space="preserve">2. Deleguotojo reglamento 12 straipsnis </t>
  </si>
  <si>
    <t xml:space="preserve">3. Deleguotojo reglamento 14 straipsnis </t>
  </si>
  <si>
    <t xml:space="preserve">4. Deleguotojo reglamento 2 straipsnis  </t>
  </si>
  <si>
    <t xml:space="preserve">5. Deleguotojo reglamento 8 straipsnis </t>
  </si>
  <si>
    <t xml:space="preserve">6. Deleguotojo reglamento 17 straipsnis </t>
  </si>
  <si>
    <t xml:space="preserve">7. Deleguotojo reglamento 13 straipsnis </t>
  </si>
  <si>
    <t xml:space="preserve">8. Deleguotojo reglamento 3 straipsnio 11 dalis </t>
  </si>
  <si>
    <t>1. VNM regulas 2. panta c) apakšpunkts</t>
  </si>
  <si>
    <t xml:space="preserve">2. Deleģētās regulas 12. pants </t>
  </si>
  <si>
    <t xml:space="preserve">3. Deleģētās regulas 14. pants </t>
  </si>
  <si>
    <t xml:space="preserve">4. Deleģētās regulas 2. pants  </t>
  </si>
  <si>
    <t xml:space="preserve">5. Deleģētās regulas 8. pants </t>
  </si>
  <si>
    <t xml:space="preserve">6. Deleģētās regulas 17. pants </t>
  </si>
  <si>
    <t xml:space="preserve">7. Deleģētās regulas 13. pants </t>
  </si>
  <si>
    <t xml:space="preserve">8. Deleģētās regulas 3. panta 11. punkts </t>
  </si>
  <si>
    <t>1. Artikel 2 , onder c), van de verordening inzake het gemeenschappelijk afwikkelingsmechanisme</t>
  </si>
  <si>
    <t xml:space="preserve">2. Artikel 12 van de gedelegeerde verordening </t>
  </si>
  <si>
    <t xml:space="preserve">3. Artikel 14 van de gedelegeerde verordening </t>
  </si>
  <si>
    <t xml:space="preserve">4. Artikel 2 van de gedelegeerde verordening  </t>
  </si>
  <si>
    <t xml:space="preserve">5. Artikel 8 van de gedelegeerde verordening </t>
  </si>
  <si>
    <t xml:space="preserve">6. Artikel 17 van de gedelegeerde verordening </t>
  </si>
  <si>
    <t xml:space="preserve">8. Artikel 3, lid 11, van de gedelegeerde verordening </t>
  </si>
  <si>
    <t xml:space="preserve">7. Artikel 13 van de gedelegeerde verordening </t>
  </si>
  <si>
    <t>1. Člen 2(c) uredbe o EMR</t>
  </si>
  <si>
    <t xml:space="preserve">2. Člen 12 delegirane uredbe </t>
  </si>
  <si>
    <t xml:space="preserve">3. Člen 14 delegirane uredbe </t>
  </si>
  <si>
    <t xml:space="preserve">4. Člen 2 delegirane uredbe  </t>
  </si>
  <si>
    <t xml:space="preserve">5. Člen 8 delegirane uredbe </t>
  </si>
  <si>
    <t xml:space="preserve">6. Člen 17 delegirane uredbe </t>
  </si>
  <si>
    <t xml:space="preserve">7. Člen 13 delegirane uredbe </t>
  </si>
  <si>
    <t xml:space="preserve">8. Člen 3(11) delegirane uredbe </t>
  </si>
  <si>
    <t>1. Článok 2 písm. c) nariadenia o SRM</t>
  </si>
  <si>
    <t xml:space="preserve">2. Článok 12 delegovaného nariadenia </t>
  </si>
  <si>
    <t xml:space="preserve">3. Článok 14 delegovaného nariadenia </t>
  </si>
  <si>
    <t xml:space="preserve">4. Článok 2 delegovaného nariadenia  </t>
  </si>
  <si>
    <t xml:space="preserve">5. Článok 8 delegovaného nariadenia </t>
  </si>
  <si>
    <t xml:space="preserve">6. Článok 17 delegovaného nariadenia </t>
  </si>
  <si>
    <t xml:space="preserve">7. Článok 13 delegovaného nariadenia </t>
  </si>
  <si>
    <t xml:space="preserve">8. Článok 3 ods. 11 delegovaného nariadenia </t>
  </si>
  <si>
    <t>. Το παρόν πεδίο καθιστά δυνατό τον υπολογισμό της ατομικής βασικής ετήσιας συνεισφοράς (βλέπε αριθ. 2 στο τμήμα A «Στόχος και δομή του εντύπου αναφοράς» στην καρτέλα «Σημαντικές πληροφορίες»). 
. Σε περίπτωση που το ίδρυμα δεν κατέχει καλυπτόμενες καταθέσεις ή επιλέξιμες καταθέσεις όπως ορίζονται στο άρθρο 2 παράγραφος 1 σημείο 4 της οδηγίας 2014/49/ΕΕ (DGSD) κατά την ημερομηνία αναφοράς, στο παρόν πεδίο πρέπει να εισάγεται «0» (μηδέν) (βλέπε γενική οδηγία αριθ. 10 στο τμήμα Β «Γενικές οδηγίες για τη συμπλήρωση του εντύπου αναφοράς» στην καρτέλα Σημαντικές πληροφορίες).                                                 
. Ο υπολογισμός γίνεται με βάση τον μέσο όρο των τεσσάρων τριμήνων του έτους αναφοράς όπως αναφέρεται στο πεδίο 1E1.</t>
  </si>
  <si>
    <t>. See väli võimaldab arvutada individuaalset aasta baasosamakset (vt vaheleht „Teave“ jaotis A „Aruandluse eesmärk ja ülesehitus“, nr 2). 
. Kui asutusel ei ole aruandekuupäeval tagatud hoiuseid ega kõlblikke hoiuseid direktiivi 2014/49/EL artikli 2 lõike 1 punkti 4 tähenduses, tuleb sellele väljale märkida väärtus „0“ (null) (vt vaheleht „Teave“ jaotis B „Aruandevormi täitmise üldjuhised“, nr 10).                                                 
. Arvutus põhineb aruandeaasta nelja kvartali keskmisel, nagu see on esitatud väljal 1E1.</t>
  </si>
  <si>
    <t>. Este campo permite calcular la aportación anual básica individual (véase el apartado 2 de la sección A «Objetivo y estructura de la información» de la pestaña Léame). 
. En caso de que la entidad no mantenga depósitos garantizados o admisibles tal y como se definen en el artículo 2.1, apartado 4 de la Directiva 2014/49/UE (Directiva relativa a los Sistemas de Garantía de Depósitos) en la fecha de referencia, deberá darle un valor «0» (cero) a este campo (véase la instrucción general 10 de la sección B «Instrucciones generales para cumplimentar el formulario» de la pestaña Léame).                                                 
. El cálculo se basa en el promedio de los cuatro trimestres del año de referencia, según se comunica en el 1E1.</t>
  </si>
  <si>
    <t>. Tämän kentän avulla voidaan laskea yksilöllinen vuotuinen perusvakausmaksu (ks. Lue minut -välilehden kohdan A ”Raportoinnin tarkoitus ja rakenne” nro 2). 
. Jos laitoksen hallussa ei viitepäivämääränä ole suojattuja talletuksia tai direktiivin 2014/49/EU (talletussuojajärjestelmädirektiivin) 2 artiklan 1 kohdan 4 alakohdassa määriteltyjä suojakelpoisia talletuksia, tähän kenttään on merkittävä ”0” (nolla) (ks. Lue minut -välilehden kohdan B ”Raportointilomakkeen yleiset täyttöohjeet” kohta 10).                                                 
. Laskelma perustuu kentässä 1E1 ilmoitettuun viitevuoden neljännesten keskiarvoon.</t>
  </si>
  <si>
    <t>. Questo campo consente di calcolare il singolo contributo annuale di base (cfr. n. 2 della sezione A «Obiettivo e struttura del modulo di segnalazione» nella scheda «Read me». 
. Nel caso in cui l’ente non detenga depositi coperti o depositi ammissibili ai sensi dell’articolo 2, paragrafo 1, punto 4), della direttiva 2014/49/UE (DGSD) alla data di riferimento, deve segnalare «0» (zero) per questo campo (cfr. n. 10 della sezione B «Istruzioni generali per la compilazione del modulo di segnalazione» nella scheda «Read me»).                                                 
. Il calcolo si basa su una media dei quattro trimestri dell’anno di riferimento indicato in1E1.</t>
  </si>
  <si>
    <t>. In dit veld kan de individuele jaarlijkse basisbijdrage worden berekend (zie nr. 2 van deel A "Doel en opzet van het rapportageformulier" van de Lees mij-tab). 
. Indien de instelling op de referentiedatum geen gedekte deposito’s of in aanmerking komende deposito’s aanhoudt, als gedefinieerd in artikel 2, lid 1, punt 4, van Richtlijn 2014/49/EU (depositogarantiestelsels), dient zij in dit veld ‘0’ (nul) in te vullen (zie nr. 10 van deel B “Algemene instructies voor het invullen van het rapportageformulier” van de Lees mij-tab).                                                 
. De berekening is gebaseerd op een gemiddelde van de vier kwartalen van het referentiejaar zoals gerapporteerd in ‘1E1’.</t>
  </si>
  <si>
    <t>Deel G. Vereenvoudigde berekeningsmethoden</t>
  </si>
  <si>
    <t>Verschuldungsquote unter Rückgriff auf eine vorübergehende Definition von Kernkapital, wie für die Zwecke der Meldevorlage Nummer 47 (LRCalc) gemäß Anhang X der COREP FINREP</t>
  </si>
  <si>
    <t>. Dit veld wordt automatisch gegenereerd door de ‘Aangepaste waarde van in aanmerking komende intragroeppassiva die voortvloeien uit derivaten’ (3F8) en de ‘Aangepaste waarde van totale in aanmerking komende intragroepactiva’ (3F10) bij elkaar op te tellen en de som vervolgens te delen door twee.
. Op die manier kunnen in aanmerking komende intragroeppassiva gelijkelijk worden afgetrokken van het bedrag aan totale passiva van de tegenpartijen binnen de groep. 
. Het gegenereerde bedrag komt overeen met de in aanmerking komende intragroepactiva en -passiva die kunnen worden afgetrokken van de aangepaste totale passiva (2C6) voor de berekening van de individuele bijdrage.</t>
  </si>
  <si>
    <t>Če pristojni organ instituciji ni odobril opustitve zahteve za poročanje za medbančna posojila in vloge na posamični ravni (4C1), bi morala biti raven poročanja posamična („4C2“).</t>
  </si>
  <si>
    <t>A central body ('1C2') must report at (sub-)consolidated level ('4B2') [LCR]</t>
  </si>
  <si>
    <t>A central body ('1C2') must report at (sub-)consolidated level ('4A2') [Leverage Ratio].</t>
  </si>
  <si>
    <t>A central body ('1C2') must report at (sub-)consolidated level ('4A9') [CET1]</t>
  </si>
  <si>
    <t>An institution can only deduct qualifying IPS transactions ('3E11') if the competent authority granted the permission referred to in Article 113(7) of the CRR ('1C4')</t>
  </si>
  <si>
    <t>Only an institution that is a CCP ('1C5') can deduct liabilities related to clearing activities ('3A8')</t>
  </si>
  <si>
    <t>Only an institution that is a CSD ('1C6') can deduct qualifying liabilities related to the activities of a CSD ('3B8')</t>
  </si>
  <si>
    <t>Institutions shall provide the SRB with the latest approved annual financial statements available before the 31 December of the year before the contributions period. Please check the reference date ('1E1')</t>
  </si>
  <si>
    <t>Total qualifying deductible amount ('3A8' + '3B8' + '3C8' + '3D8' + '3E11' + '3F11') should be smaller or equal to total liabilities after adjustment of liabilities arising from all derivative contracts (excluding credit derivatives) ('2C6'). A transaction can only be deducted once.</t>
  </si>
  <si>
    <t>The value of derivatives related to clearing activities ('3A1') should be less than or equal to the total value of derivatives ('2C1')</t>
  </si>
  <si>
    <t>The value of derivatives related to CSD activities ('3B1') should be less than or equal to the total value of derivatives ('2C1').</t>
  </si>
  <si>
    <t>The value of derivatives related to the holding of client assets and client money ('3C1') should be less than or equal to the total value of derivatives ('2C1').</t>
  </si>
  <si>
    <t>The value of derivatives related to the operation of promotional loans ('3D1') should be less than or equal to the total value of derivatives ('2C1').</t>
  </si>
  <si>
    <t>The value of derivatives related to IPS liabilities ('3E1') should be less than or equal to the total value of derivatives ('2C1').</t>
  </si>
  <si>
    <t>The value of derivatives related to intra-group liabilities ('3F1') should be less than or equal to the total value of derivatives ('2C1').</t>
  </si>
  <si>
    <t>When the competent authority did not grant a waiver from the application of the Leverage ratio risk indicator to the institution at individual level ('4A1'), the reporting level of the Leverage ratio risk indicator should be individual ('4A2')</t>
  </si>
  <si>
    <t>When the competent authority did not grant a waiver from the application of the CET1 ratio risk indicator to the institution at individual level ('4A8') the reporting level of the CET1 ratio risk indicator should be individual ('4A9')</t>
  </si>
  <si>
    <t>When the competent authority did not grant a waiver from the application of the LCR ratio risk indicator to the institution at individual level ('4B1') the reporting level of the LCR ratio risk indicator should be individual ('4B2')</t>
  </si>
  <si>
    <t>If field '4C2' is 'Individual', then total amount of interbank deposits ('4C7') must be less than total liabilities of institution ('2A1')</t>
  </si>
  <si>
    <t xml:space="preserve">Wenn das Feld '4C2' auf Institutseinzelebene ausgefüllt wird, dann muss der Gesamtbetrag der Interbankeneinlagen ('4C7') kleiner als Gesamtverbindlichkeiten des Instituts sein ('2A1'). </t>
  </si>
  <si>
    <t>Si el campo '4C2' es 'Individual', entonces el importe total de depositos interbancarios ('4C7') debe de ser menor que el total del pasivo de la entidad ('2A1')</t>
  </si>
  <si>
    <t>Se il campo "4C2" è "Individuale", l'importo totale dei depositi interbancari ("4C7") deve essere inferiore al totale delle passività dell'ente ("2A1")</t>
  </si>
  <si>
    <t>Jei Langelį '4C2 "yra" Individualus ", tada bendra suma tarpbankinių indėlių (4C7) turi būti mažesnis nei visų įsipareigojimų įstaiga (2A1)</t>
  </si>
  <si>
    <t>Ja lauka '4C2' ir 'Individuālā ", tad kopējā summa starpbanku noguldījumu (" 4C7) nedrīkst būt mazāks par kopējām saistībām iestādes ( "2A1)</t>
  </si>
  <si>
    <t>Wanneer het veld '4C2' 'Individueel' is, moet het totale bedrag der interbancaire deposits ('4C7') kleiner zijn dan de totale passiva van de instelling ('2A1')</t>
  </si>
  <si>
    <t>Če Polje '4C2' 'Individual', nato pa skupni znesek medbančnih depozitov ( "4C7), mora biti manjši od celotnih obveznosti institucije (" 2A1)</t>
  </si>
  <si>
    <t>Ak pole, 4C2 'je, Individuálne', potom celkový objem medzibankových depozít (, 4C7 ') musí byť menší ako celkových pasívach inštitúcie (, 2A1')</t>
  </si>
  <si>
    <t>Wenn die zuständige Behörde nicht dem Institut auf Einzelebene (4A1) die Anwendung eines Waivers für den Risikoindikators Verschuldungsquote auf Einzelebene (4A1) erteilt hat, sollte die Meldeebene für den Risikoindikator „Verschuldungsquote“ Einzelebene (4A2) sein.</t>
  </si>
  <si>
    <t>Wenn die zuständige Behörde nicht dem Institut auf Einzelebene (4A8) die Anwendung eines Waivers für den Risikoindikator Harte Kernkapitalquote erteilt hat, sollte die Meldeebene für den Risikoindikator Harte Kernkapitalquote die Einzelebene (4A9) sein.</t>
  </si>
  <si>
    <t>Wenn die zuständige Behörde dem Institut keine Ausnahme von der Anwendung des Risikoindikators „Liquiditätsdeckungsquote“ auf Einzelebene (4B1) gewährt hat, ist die Meldeebene für den Risikoindikator „Liquiditätsdeckungsquote“ die Einzelebene (4B2).</t>
  </si>
  <si>
    <t>Kui pädev asutus ei teinud asutuse finantsvõimenduse riskinäitaja kohaldamisest individuaaltasandil erandit (4A1), peab finantsvõimenduse määra riskinäitaja aruandlustasand olema individuaalne (4A2)</t>
  </si>
  <si>
    <t>Kui pädev asutus ei teinud asutuse CET1 suhtarvu riskinäitaja kohaldamisest individuaalsel tasandil erandit (4A8), peab CET1 suhtarvu riskinäitaja aruandlustasand olema individuaalne (4A9)</t>
  </si>
  <si>
    <t>Kui pädev asutus ei teinud asutuse likviidsuskattekordaja riskinäitaja kohaldamisest individuaalsel tasandil erandit (4B1), peab likviidsuskattekordaja riskinäitaja aruandlustasand olema individuaalne (4B2)</t>
  </si>
  <si>
    <t>Σε περίπτωση που η αρμόδια αρχή δεν έχει χορηγήσει στο ίδρυμα απαλλαγή από την υποχρέωση εφαρμογής του δείκτη κινδύνου του δείκτη μόχλευσης σε ατομικό επίπεδο («4A1»), το επίπεδο αναφοράς του δείκτη κινδύνου του δείκτη μόχλευσης θα πρέπει να είναι ατομικό («4A2»)</t>
  </si>
  <si>
    <t>Σε περίπτωση που η αρμόδια αρχή δεν έχει χορηγήσει στο ίδρυμα απαλλαγή από την υποχρέωση εφαρμογής του δείκτη κινδύνου CET1 σε ατομικό επίπεδο («4A8»), το επίπεδο αναφοράς του δείκτη κινδύνου CET1 θα πρέπει να είναι ατομικό («4A9»)</t>
  </si>
  <si>
    <t>Σε περίπτωση που η αρμόδια αρχή δεν έχει χορηγήσει στο ίδρυμα απαλλαγή από την υποχρέωση εφαρμογής του δείκτη κινδύνου LCR σε ατομικό επίπεδο («4B1»), το επίπεδο αναφοράς του δείκτη κινδύνου LCR θα πρέπει να είναι ατομικό («4B2»)</t>
  </si>
  <si>
    <t>Cuando la autoridad competente no otorgue una exención de la aplicación del indicador de riesgo de la ratio de apalancamiento a la entidad a nivel individual («4A1»), el nivel de notificación del indicador de riesgo de la ratio de apalancamiento debe ser individual («4A2»)</t>
  </si>
  <si>
    <t>Cuando la autoridad competente no otorgue una exención de la aplicación del indicador de riesgo de la ratio CET1 a la entidad a nivel individual («4A8»), el nivel de notificación del indicador de riesgo de la ratio de CET1 debe ser individual («4A9»)</t>
  </si>
  <si>
    <t>Cuando la autoridad competente no otorgue una exención de la aplicación del indicador de riesgo de la ratio CET1 a la entidad a nivel individual («4B1»), el nivel de notificación del indicador de riesgo de la ratio de CET1 debe ser individual («4B2»)</t>
  </si>
  <si>
    <t>Jos toimivaltainen viranomainen ei ole myöntänyt laitokselle vapautusta vähimmäisomavaraisuusastetta koskevan riski-indikaattorin soveltamisesta yksittäisen laitoksen tasolla (4A1), vähimmäisomavaraisuusastetta koskevan riski-indikaattorin raportointitason tulisi olla yksittäinen (4A2)</t>
  </si>
  <si>
    <t>Jos toimivaltainen viranomainen ei ole myöntänyt laitokselle vapautusta CET1-osuutta koskevan riski-indikaattorin soveltamisesta yksittäisen laitoksen tasolla (4A8), CET1-osuutta koskevan riski-indikaattorin raportointitason tulisi olla yksittäinen (4A9)</t>
  </si>
  <si>
    <t>Jos toimivaltainen viranomainen ei ole myöntänyt laitokselle vapautusta maksuvalmiusvaatimusta koskevan riski-indikaattorin soveltamisesta yksittäisen laitoksen tasolla (4B1), maksuvalmiusvaatimusta koskevan riski-indikaattorin raportointitason tulisi olla yksittäinen (4B2)</t>
  </si>
  <si>
    <t>Si l’autorité compétente n’a pas accordé à l’établissement une dérogation quant à l’application de l’indicateur de risque de ratio de levier au niveau individuel («4A1»), le niveau de déclaration de l’indicateur de risque de ratio de levier devrait être individuel («4A2»)</t>
  </si>
  <si>
    <t>Si l’autorité compétente n’a pas accordé à l’établissement une dérogation quant à l’application de l’indicateur de risque du ratio CET1 au niveau individuel («4A8»), le niveau de déclaration de l’indicateur de risque du ratio CET1 devrait être individuel («4A9»)</t>
  </si>
  <si>
    <t>Si l’autorité compétente n’a pas accordé à l’établissement une dérogation quant à l’application de l’indicateur de risque de ratio RCL au niveau individuel («4B1»), le niveau de déclaration de l’indicateur de risque de ratio RCL devrait être individuel («4B2»)</t>
  </si>
  <si>
    <t>Se l’autorità competente non ha concesso una deroga all’applicazione dell’indicatore di rischio coefficiente di leva finanziaria all’ente a livello individuale (“4A1”), il livello di segnalazione dell’indicatore di rischio coefficiente di leva finanziaria deve essere individuale (“4A2”)</t>
  </si>
  <si>
    <t>Se l’autorità competente non ha concesso una deroga all’applicazione dell’indicatore di rischio coefficiente CET1 all’ente a livello individuale (“4A8”), il livello di segnalazione dell’indicatore di rischio coefficiente CET1 deve essere individuale (“4A9”)</t>
  </si>
  <si>
    <t>Se l’autorità competente non ha concesso una deroga all’applicazione dell’indicatore di rischio coefficiente LCR all’ente a livello individuale (“4B1”), il livello di segnalazione dell’indicatore di rischio coefficiente LCR deve essere individuale (“4B2”)</t>
  </si>
  <si>
    <t>Kai kompetentinga institucija neleido įstaigai individualiu lygmeniu taikyti sverto koeficiento rizikos rodiklio (4A1), sverto koeficiento rizikos rodiklis turėtų būti nurodomas individualiu lygmeniu (4A2).</t>
  </si>
  <si>
    <t>Kai kompetentinga institucija neleido įstaigai individualiu lygmeniu netaikyti bendro 1 lygio nuosavo kapitalo pakankamumo koeficiento rizikos rodiklio (4A8), bendro 1 lygio nuosavo kapitalo pakankamumo koeficiento rizikos rodiklis turėtų būti nurodomas individualiu lygmeniu (4A9).</t>
  </si>
  <si>
    <t>Kai kompetentinga institucija neleido įstaigai individualiu lygmeniu taikyti padengimo likvidžiuoju turtu rodiklio (4B1), padengimo likvidžiuoju turtu rizikos rodiklis turėtų būti nurodomas individualiu lygmeniu (4B2).</t>
  </si>
  <si>
    <t>Ja kompetentā iestāde nav piešķīrusi atbrīvojumu no sviras rādītāja riska rādītāja piemērošanas iestādei individuālā līmenī ('4A1'), sviras rādītāja riska rādītājs ir jānorāda individuālā līmenī ('4A2')</t>
  </si>
  <si>
    <t>Ja kompetentā iestāde nav piešķīrusi atbrīvojumu no CET1 rādītāja riska rādītāja piemērošanas iestādei individuālā līmenī ('4A8'), CET1 rādītāja riska rādītājs ir jānorāda individuālā līmenī ('4A9')</t>
  </si>
  <si>
    <t>Ja kompetentā iestāde nav piešķīrusi atbrīvojumu no likviditātes seguma rādītāja piemērošanas iestādei individuālā līmenī ('4B1'), likviditātes seguma rādītājs ir jānorāda individuālā līmenī ('4B2')</t>
  </si>
  <si>
    <t>Als de bevoegde autoriteit de instelling op individueel niveau geen ontheffing heeft verleend van de toepassing van de risico-indicator Hefboomratio (’4A1’), dient het rapportageniveau van de risico-indicator Hefboomratio ‘individueel’ te zijn ('4A2')</t>
  </si>
  <si>
    <t>Als de bevoegde autoriteit de instelling op individueel niveau geen ontheffing heeft verleend van de toepassing van de risico-indicator CET1-ratio (’4A8’), dient het rapportageniveau van de risico-indicator CET1-ratio ‘individueel’ te zijn ('4A9')</t>
  </si>
  <si>
    <t>Als de bevoegde autoriteit de instelling op individueel niveau geen ontheffing heeft verleend van de toepassing van de LCR-risico-indicator (’4B1’), dient het rapportageniveau van de LCR-risico-indicator ‘individueel’ te zijn ('4B2')</t>
  </si>
  <si>
    <t>Če pristojni organ ni dovolil opustitve uporabe kazalnika tveganja za količnik finančnega vzvoda za institucijo na posamični podlagi („4A1“), mora biti raven poročanja o kazalniku tveganja za količnik finančnega vzvoda na posamični podlagi („4A2“)</t>
  </si>
  <si>
    <t>Če pristojni organ ni dovolil opustitve uporabe kazalnika tveganja za količnik navadnega lastniškega temeljnega kapitala za institucijo na posamični podlagi („4A8“), mora biti raven poročanja o kazalniku tveganja za količnik navadnega lastniškega temeljnega kapitala na posamični podlagi („4A9“)</t>
  </si>
  <si>
    <t>Če pristojni organ ni odobril opustitve uporabe kazalnika tveganja za količnik likvidnostnega kritja za institucijo na posamični podlagi („4B1“), mora biti raven poročanja o kazalniku tveganja za količnik likvidnostnega kritja na posamični podlagi („4B2“)</t>
  </si>
  <si>
    <t>Keď príslušný orgán neudelil inštitúcii výnimku z uplatňovania ukazovateľa rizika týkajúceho sa ukazovateľa finančnej páky na individuálnej úrovni („4A1“), úroveň hlásenia ukazovateľa rizika týkajúceho sa ukazovateľa finančnej páky by mala byť individuálna („4A2“)</t>
  </si>
  <si>
    <t>Keď príslušný orgán neudelil inštitúcii výnimku z uplatňovania ukazovateľa rizika CET1 na individuálnej úrovni („4A8“), úroveň hlásenia ukazovateľa rizika CET1 by mala byť individuálna („4A9“)</t>
  </si>
  <si>
    <t>Keď príslušný orgán neudelil inštitúcii výnimku z uplatňovania ukazovateľa rizika LCR na individuálnej úrovni („4B1“), úroveň hlásenia ukazovateľa rizika LCR by mala byť individuálna („4B2“)</t>
  </si>
  <si>
    <t>tühi (kui ei kohaldata)</t>
  </si>
  <si>
    <t>Eine Zentralorganisation (1C2) muss die Informationen auf (sub-)konsolidierter Basis (4A2) melden [Verschuldungsquote ].</t>
  </si>
  <si>
    <t>Eine Zentralorganisation (1C2) muss die Informationen auf (sub-)konsolidierter Ebene (4A9) melden [Harte Kernkapitalquote]</t>
  </si>
  <si>
    <t>Eine Zentralorganisation (1C2) muss die Informationen auf (sub-)konsolidierter Ebene (4B2) melden [Liquiditätsdeckungsquote]</t>
  </si>
  <si>
    <t>Keskasutus (1C2) peab andma aru (sub-)konsolideeritud tasandil (4B2) [likviidsuskattekordaja]</t>
  </si>
  <si>
    <t>Ένας κεντρικός οργανισμός («1C2») πρέπει να υποβάλλει στοιχεία σε (υπο)ενοποιημένο επίπεδο («4B2») [Δείκτης κάλυψης ρευστότητας (LCR)]</t>
  </si>
  <si>
    <t>Ένας κεντρικός οργανισμός («1C2») πρέπει να υποβάλλει στοιχεία σε (υπο)ενοποιημένο επίπεδο («4A9») [Δείκτης CET1]</t>
  </si>
  <si>
    <t>Ένας κεντρικός οργανισμός («1C2») πρέπει να υποβάλλει στοιχεία σε (υπο)ενοποιημένο επίπεδο («4A2») [Δείκτης μόχλευσης]..</t>
  </si>
  <si>
    <t>Un organismo central («1C2») debe informar a nivel (sub)consolidado («4B2») [LCR]</t>
  </si>
  <si>
    <t>Un organismo central («1C2») debe informar a nivel (sub)consolidado («4A9») [CET1]</t>
  </si>
  <si>
    <t>Un organismo central («1C2») debe informar a nivel (sub)consolidado («4A2») [Ratio de apalancamiento].</t>
  </si>
  <si>
    <t>Keskuslaitosta (1C2) koskevat tiedot on ilmoitettava (ala)konsolidoidulla tasolla (4B2) [Maksuvalmiusvaatimus]</t>
  </si>
  <si>
    <t>Keskuslaitosta (1C2) koskevat tiedot on ilmoitettava (ala)konsolidoidulla tasolla (4A9) [CET1]</t>
  </si>
  <si>
    <t>Keskuslaitosta (1C2) koskevat tiedot on ilmoitettava (ala)konsolidoidulla tasolla (4A2)[Vähimmäisomavaraisuusaste].</t>
  </si>
  <si>
    <t>Un organisme central («1C2») doit effectuer la déclaration au niveau (sous-)consolidé («4B2») [RCL].</t>
  </si>
  <si>
    <t>Un organismo centrale (“1C2”) deve segnalare le informazioni a livello (sub)consolidato (“4B2”) [LCR]</t>
  </si>
  <si>
    <t>Un organismo centrale (“1C2”) deve segnalare le informazioni a livello (sub)consolidato (“4A9”) [CET1]</t>
  </si>
  <si>
    <t>Un organismo centrale (“1C2”) deve segnalare le informazioni a livello (sub)consolidato (“4A2”) [Coefficiente di leva finanziaria].</t>
  </si>
  <si>
    <t>Centrinė įstaiga (1C2) informaciją turi teikti (sub)konsoliduotu lygmeniu (4B2) [Padengimo likvidžiuoju turtu rodiklis].</t>
  </si>
  <si>
    <t>Centrinė įstaiga (1C2) informaciją turi teikti (sub)konsoliduotu lygmeniu (4A9)  [Bendro 1 lygio nuosavas kapitalas]</t>
  </si>
  <si>
    <t>Centrinė įstaiga (1C2) informaciją turi teikti (sub)konsoliduotu lygmeniu (4A2) [Sverto koeficientas].</t>
  </si>
  <si>
    <t>Centrālai iestādei ('1C2') ir informācija jāsniedz (sub)konsolidētā līmenī ('4B2') [likviditātes seguma rādītājs]</t>
  </si>
  <si>
    <t>Centrālai iestādei ('1C2') ir informācija jāsniedz (sub)konsolidētā līmenī ('4A9') [CET1]</t>
  </si>
  <si>
    <t>Centrālai iestādei ('1C2') ir informācija jāsniedz (sub)konsolidētā līmenī ('4A2') [sviras rādītājs].</t>
  </si>
  <si>
    <t>Een centraal orgaan (’1C2’) moet rapporteren op (sub)consolidatieniveau ('4B2') [LCR]</t>
  </si>
  <si>
    <t>Een centraal orgaan (’1C2’) moet rapporteren op (sub)consolidatieniveau ('4A9') [CET1]</t>
  </si>
  <si>
    <t>Een centraal orgaan (’1C2’) moet rapporteren op (sub)consolidatieniveau ('4A2') [Hefboomratio].</t>
  </si>
  <si>
    <t>Centralni organ („1C2“) mora poročati na (sub-)konsolidirani ravni („4B2“) [količnik likvidnostnega kritja]</t>
  </si>
  <si>
    <t>Centralni organ („1C2“) mora poročati na (sub-)konsolidirani ravni („4A9“) [navadni lastniški temeljni kapital]</t>
  </si>
  <si>
    <t>Centralni organ („1C2“) mora poročati na (sub-)konsolidirani ravni („4A2“) [količnik finančnega vzvoda].</t>
  </si>
  <si>
    <t>Ústredný orgán („1C2“) musí hlásiť na (sub-)konsolidovanej úrovni („4B2“) [LCR]</t>
  </si>
  <si>
    <t>Ústredný orgán („1C2“) musí hlásiť na (sub-)konsolidovanej úrovni („4A9“) [CET1]</t>
  </si>
  <si>
    <t>Ústredný orgán („1C2“) musí hlásiť na (sub-)konsolidovanej úrovni („4A2“) [Ukazovateľ finančnej páky].</t>
  </si>
  <si>
    <t>5</t>
  </si>
  <si>
    <t>6</t>
  </si>
  <si>
    <t>8</t>
  </si>
  <si>
    <t>9</t>
  </si>
  <si>
    <t>10</t>
  </si>
  <si>
    <t>11</t>
  </si>
  <si>
    <t>12</t>
  </si>
  <si>
    <t>13</t>
  </si>
  <si>
    <t>H17</t>
  </si>
  <si>
    <t>G13</t>
  </si>
  <si>
    <t>H13</t>
  </si>
  <si>
    <t>I13</t>
  </si>
  <si>
    <t>N13</t>
  </si>
  <si>
    <t>O13</t>
  </si>
  <si>
    <t>E11</t>
  </si>
  <si>
    <t>O11</t>
  </si>
  <si>
    <t>Είναι συμπληρωμένο το έντυπο;
(Η ένδειξη «NOK» σημαίνει ότι πρέπει να συμπληρωθεί)</t>
  </si>
  <si>
    <t>Ali je obrazec v celoti izpolnjen?
(„NOK“ pomeni, da je polje treba izpolniti)</t>
  </si>
  <si>
    <t>Έλεγχος συνάφειας (εφαρμόζεται ο κανόνας επικύρωσης στο παρόν ίδρυμα;)</t>
  </si>
  <si>
    <t>Preverjanje relevantnosti (Ali se pravilo validacije uporablja za to institucijo?)</t>
  </si>
  <si>
    <t>Έλεγχοι συνέπειας</t>
  </si>
  <si>
    <t>Master translation table</t>
  </si>
  <si>
    <t>Alphanumerisch</t>
  </si>
  <si>
    <t>Kein Eintrag (sofern nicht zutreffend)</t>
  </si>
  <si>
    <t>Tyhjä (jos ei sovelleta)</t>
  </si>
  <si>
    <t>JJJJ-MM-TT</t>
  </si>
  <si>
    <t>Tähtnumbriline kood</t>
  </si>
  <si>
    <t>AAAA-KK-PP</t>
  </si>
  <si>
    <t>Κείμενο</t>
  </si>
  <si>
    <t>Αλφαριθμητικός</t>
  </si>
  <si>
    <t>ΕΕΕΕ-ΜΜ-ΗΗ</t>
  </si>
  <si>
    <t>Texto</t>
  </si>
  <si>
    <t>En blanco (si no es aplicable)</t>
  </si>
  <si>
    <t>AAAA-MM-DD</t>
  </si>
  <si>
    <t>Aakkosnumeerinen</t>
  </si>
  <si>
    <t>Teksti</t>
  </si>
  <si>
    <t>VVVV-KK-PP</t>
  </si>
  <si>
    <t>AAAA-MM-JJ</t>
  </si>
  <si>
    <t>AAAA-MM-GG</t>
  </si>
  <si>
    <t>Tekstas</t>
  </si>
  <si>
    <t>Raidės ir skaitmenys</t>
  </si>
  <si>
    <t>YYYY-MM-DD (Metai-mėnuo-diena)</t>
  </si>
  <si>
    <t>Palikti tuščią (jeigu netaikoma)</t>
  </si>
  <si>
    <t>Teksts</t>
  </si>
  <si>
    <t>Neaizpildīt (ja nav piemērojams)</t>
  </si>
  <si>
    <t>GGGG-MM-DD</t>
  </si>
  <si>
    <t>JJJJ-MM-DD</t>
  </si>
  <si>
    <t>Leeg (indien niet van toepassing)</t>
  </si>
  <si>
    <t>Besedilo</t>
  </si>
  <si>
    <t>Alfanumerična</t>
  </si>
  <si>
    <t>Prazno (če se ne uporablja)</t>
  </si>
  <si>
    <t>LLLL-MM-DD</t>
  </si>
  <si>
    <t>Alfanumerický</t>
  </si>
  <si>
    <t>RRRR-MM-DD</t>
  </si>
  <si>
    <t>Il totale dei prestiti interbancari e dei depositi nell'UE sono la somma dei prestiti interbancari aggregati e dei depositi detenuti dalle istituzioni in ciascuno Stato membro, calcolato a norma dell'articolo 15 del regolamento delegato 2015/63.</t>
  </si>
  <si>
    <t>- L'istituzione deve aggiungere tutti gli importi riflessi nelle celle identificate per colonna e per  riga nei modelli pertinenti.</t>
  </si>
  <si>
    <t>Questo campo deve essere compilato alla data e al livello di riferimento selezionati nel campo 4A9 per il coefficiente CET1 con la somma di entrambi gli elementi indicati nella colonna K.</t>
  </si>
  <si>
    <t>Il valore dei derivati legati alle attività di compensazione («3A1») non deve essere superiore al valore totale dei derivati («2C1»).</t>
  </si>
  <si>
    <t>Il valore dei derivati legati alle attività di un CSD («3B1») non deve essere superiore al valore totale dei derivati («2C1»).</t>
  </si>
  <si>
    <t>Il valore dei derivati legati alla detenzione delle attività e della liquidità della clientela («3C1») non deve essere inferiore o uguale al valore totale dei derivati («2C1»).</t>
  </si>
  <si>
    <t>Il valore dei derivati legati all’implementazione di prestiti agevolati («3D1») non deve essere inferiore o uguale al valore totale dei derivati («2C1»).</t>
  </si>
  <si>
    <t>Il valore dei derivati legati alle attività di un IPS («3E1») non deve essere inferiore o uguale al valore totale dei derivati («2C1»).</t>
  </si>
  <si>
    <t>Il valore dei derivati legati alle passività infragruppo («3F1») non deve essere inferiore o uguale al valore totale dei derivati («2C1»).</t>
  </si>
  <si>
    <t>Coerenza tra le informazioni finanziarie: le schede devono essere compilate con le informazioni in base a principi di misurazione coerenti, come definito nel quadro contabile applicabile alla data di riferimento.  Poiché il campo «Totale delle passività» fa riferimento alla definizione di cui alla direttiva 86/635/CEE o al regolamento (CE) n. 1606/2002 (Note a piè di pagina 8), gli stessi principi di misurazione dovrebbero essere applicati per definire le informazioni finanziarie riportate nella scheda «2. Contributo annuale di base», e nella scheda «3. Deduzioni» e nella scheda «4. Correzione per il rischio» al fine di garantire la coerenza.</t>
  </si>
  <si>
    <t>Σύνολο διατραπεζικών δανείων και καταθέσεων στην ΕΕ είναι το άθροισμα των συνολικών διατραπεζικών δανείων και καταθέσεων των ιδρυμάτων σε κάθε κράτος μέλος, όπως υπολογίζεται σύμφωνα με το άρθρο 15 του κατ' εξουσιοδότηση κανονισμού 2015/63.</t>
  </si>
  <si>
    <t>- Το ίδρυμα οφείλει να συνοψίσει όλα τα ποσά που εμφανίζονται στα κελιά που προσδιορίζονται από τη στήλη και γραμμή στα σχετικά πρότυπα.</t>
  </si>
  <si>
    <t>Τα δύο πρώτα γράμματα του κωδικού RIAD MFI («1A6») πρέπει να συμπίπτουν με τον κωδικό ISO δύο γραμμάτων της χώρας καταχώρισης («1A5»)</t>
  </si>
  <si>
    <t>Μόνο ένα ίδρυμα που είναι κεντρικός αντισυμβαλλόμενος (CCP)(«1C5») έχει δυνατότητα αφαίρεσης στοιχείων παθητικού που σχετίζονται με δραστηριότητες εκκαθάρισης («3A8»)</t>
  </si>
  <si>
    <t>Μόνο ένα ίδρυμα που είναι ΚΑΤ («1C6») έχει δυνατότητα αφαίρεσης στοιχείων παθητικού που σχετίζονται με δραστηριότητες ΚΑΤ («3B8»)</t>
  </si>
  <si>
    <t>Αν το πεδίο «4C2» είναι «ατομικό», τότε το συνολικό ποσό των διατραπεζικών καταθέσεων ( «4C7») πρέπει να είναι μικρότερο από το σύνολο των υποχρεώσεων του ιδρύματος ( «2Α1»)</t>
  </si>
  <si>
    <t>Skupaj medbančna posojila in depoziti v EU so vsota celotnih medbančnih posojil in depozitov, ki jih imajo institucije v vsaki državi članici, kot je izračunan v skladu s členom 15 Delegirane Uredbe 2015/63.</t>
  </si>
  <si>
    <t>. To polje omogoča izračun posameznega osnovnega letnega prispevka (glej točko 2 razdelka A „Cilj in zgradba obrazca za poročanje“ v zavihku Preberi). 
. Če institucija na referenčni datum nima zajamčenih vlog ali upravičenih vlog, kot so opredeljene v členu 2(1)(4) Direktive 2014/49/EU (direktiva o sistemih jamstva za vloge), mora v to polje vnesti vrednost „0“ (nič) (glej točko 10 razdelka B „Splošnih navodil za izpolnjevanje obrazca za poročanje“ v zavihku Preberi).                                                 . Izračun temelji na povprečju štirih kvartalov referenčnega leta, kot je sporočeno v 1E1.</t>
  </si>
  <si>
    <t>To polje se uporablja le, če je vrednost v polju 4A2:
.„subkonsolidirana“, institucija pa mora vnesti LEI kodo (glej 1A6) nadrejene institucije EU.
.„konsolidirana“, institucije pa morajo vnesti  LEI  kodo (glej 1A6) končne nadrejene institucije EU.</t>
  </si>
  <si>
    <t>Prvi dve črki kode RIAD  MFI se morata ujemati z dvema črkama kode ISO za državo registracije</t>
  </si>
  <si>
    <t>Ali je bila izvedena kontrola uspešno opravljena? 
(„NOK“ pomeni, da bi organ poročanja moral popraviti; „Opozorilo“ pomeni, da bi organ poročanja moral preveriti).</t>
  </si>
  <si>
    <t>Izjavo o varstvu podatkov, ki zadeva kontaktne podatke, navedene v tem dokumentu, si oglejte na spletnem mestu Enotnega odbora za reševanje.</t>
  </si>
  <si>
    <t>Interbankendarlehen und Interbankeneinlagen in der EU sind die Summe der aggregierten Interbankendarlehen und Interbankeneinlagen, die von Instituten in den einzelnen Mitgliedstaaten gehalten werden, wie in Übereinstimmung mit Artikel 15 der delegierten Verordnung 2015/63 berechnet.</t>
  </si>
  <si>
    <t>Nur ein Kreditinstitut, das eine zentrale Gegenpartei (CCP) (1C5) ist, kann Verbindlichkeiten aus Clearing-Tätigkeiten (3A8) in Abzug bringen.</t>
  </si>
  <si>
    <t>Pankadevaheliste laenude ja hoiuste kogusumma ELis on igas liikmesriigis asuvate krediidiasutuste  pankadevaheliste laenude ja hoiuste kogusumma, mis arvutatakse vastavalt delegeeritud määruse 2015/63 artiklile 15.</t>
  </si>
  <si>
    <t>- asutusel on vaja liita kokku kõik summad, mis kajastuvad asjakohaste andmevormide veeru &amp; rea poolt identifitseeritud väljadel.</t>
  </si>
  <si>
    <t>See väli peab olema täidetud aruandekuupäeval ja aruandlustasandil, mis on valitud väljal 4A9 esimese taseme põhiomavahendite riskinäitajale koos veerus K esitatud mõlema komponendi summaga.</t>
  </si>
  <si>
    <t>RIAD-koodi (1A6) kaks esimest tähte peavad vastama asutuse registreerimisriigi kahetähelisele ISO-koodile (1A5)</t>
  </si>
  <si>
    <t>Keskasutus (1C2) peab andma aru (sub-)konsolideeritud tasandil (4A2) [finantsvõimenduse määr].</t>
  </si>
  <si>
    <t>Keskasutus (1C2) peab andma aru (sub-)konsolideeritud tasandil (4A9) [CET1]</t>
  </si>
  <si>
    <t>Piiratud teenuste ja tegevusega investeerimisühing („1C8“) ei või olla krediidiasutus (1C1), keskasutus (1C2), keskne vastaspool („1C5“), väärtpaberite keskdepositoorium („1C6“), tugipank („1C9“) ega võlakirjadega rahastatud hüpoteegikrediidiasutus („1C10“)</t>
  </si>
  <si>
    <t>Ainult asutus, mis on keskne vastaspool („1C5“), tohib maha arvata kliirimistegevusega seotud kohustusi („3A8“)</t>
  </si>
  <si>
    <t>Ainult asutus, mis on väärtpaberite keskdepositoorium („1C6“) tohib maha arvata väärtpaberite keskdepositooriumi tegevusega seotud kvalifitseeruvaid kohustusi („3B8“)</t>
  </si>
  <si>
    <t>Kvalifitseeruv mahaarvatav kogusumma („3A8“ + „3B8“ + „3C8“ + „3D8“ + „3E11“ + „3F11“) peab olema väiksem või võrdne kohustuste kogusummaga pärast korrigeerimist tuletisinstrumendilepingutest tulenevate kohustustega (välja arvatud krediidituletisinstrumendid) („2C6“). Tehingut saab maha arvata ainult üks kord.</t>
  </si>
  <si>
    <t>Tuletisinstrumentidest tulenevate kvalifitseeruvate mahaarvatavate kohustuste raamatupidamislik koguväärtus („3A6“ + „3B6“ + „3C6“ + „3D6“ + „3E6“ + „3F6“) peab olema väiksem või võrdne kõigi tuletisinstrumendilepingutest (v.a krediidituletisinstrumendid) tulenevate kohustuste bilansilise raamatupidamisväärtusega („2C2“). Tehingut saab maha arvata ainult üks kord.</t>
  </si>
  <si>
    <t>Kõigist tuletisinstrumendilepingutest (v.a krediidituletisinstrumendid) tulenevate bilansiliste kohustuste raamatupidamisväärtus („2C2“) peab olema suurem või võrdne tuletisinstrumentidest tulenevate grupisiseste bilansiliste kohustustega („3F6“)</t>
  </si>
  <si>
    <t>Kui esimese taseme põhiomavahendite määra ei esitata individuaaltasandil („4A9“), tuleb emaettevõtte juriidilise isiku tunnus („4A11“) esitada 20 tähtnumbrilise märgiga</t>
  </si>
  <si>
    <t>Kui pädev asutus ei ole vabastanud asutust pankadevaheliste laenude ja hoiuste aruandluse nõudest individuaaltasandil („4C1“), on aruandetasand individuaaltasand („4C2“)</t>
  </si>
  <si>
    <t>Kui pankadevaheliste laenude ja hoiuste aruandlustasand ei ole individuaaltasand („4C2“), tuleb emaettevõtte juriidilise isiku tunnus („4C4“) esitada 20 tähtnumbrilise märgiga</t>
  </si>
  <si>
    <t>Kui väli "4C2" on "Individuaalne", siis pankadevaheliste hoiust ekogusumma (4C7) peab olema väiksem kui krediisiasutuse või investeerimisühingu kohustustekogusumma (2A1)</t>
  </si>
  <si>
    <t>JÄRJEPIDEVUS VORM</t>
  </si>
  <si>
    <t>JÄRJEPIDEVUS ÜHTLUS</t>
  </si>
  <si>
    <t>Finantsteabe ühtlus: Teave tuleb kanda vahelehtedele vastavalt ühtsetele mõõtmispõhimõtetele, nagu need on määratletud aruandekuupäeval kohaldatavas raamatupidamisraamistikus.   Kuivõrd väli „Kohustuste kogusumma“ on määratletud viitega direktiivile 86/635/EMÜ või määrusele (EÜ) nr 1606/2002 (Allmärkus 8), tuleb kasutada samu mõõtmispõhimõtteid, kui esitatakse teavet vahelehel „2. Aasta baasosamakse“, vahelehel „3. Mahaarvamised“ ja vahelehel „4. Riskiga korrigeerimine“, et oleks tagatud järjepidevus.</t>
  </si>
  <si>
    <t>Le total des prêts interbancaires et les dépôts dans l'UE sont la somme des prêts interbancaires globaux et les dépôts détenus par les établissements dans chaque État membre calculé conformément à l'article 15 du règlement délégué 2015/63.</t>
  </si>
  <si>
    <t>Une entreprise d’investissement aux services et activités d’ampleur limitée («1C8») ne peut pas être un établissement de crédit («1C1»), un organe central («1C2»), une contrepartie centrale ((«1C5»), un DCT («1C6»), une banque de développement («1C9») ou un établissement de crédit hypothécaire financé par des obligations garanties («1C10»).</t>
  </si>
  <si>
    <t>A. 'Riska darījuma' pīlārs</t>
  </si>
  <si>
    <t>B. 'Stabilitāte un finansējuma avotu dažādība' pīlārs</t>
  </si>
  <si>
    <t>D. 'Papildu riska rādītāji, ko nosaka noregulējuma iestāde' pīlārs</t>
  </si>
  <si>
    <t>A iedaļa. 'Riska darījuma' pīlārs</t>
  </si>
  <si>
    <t>B iedaļa. 'Stabilitāte un finansējuma avotu dažādība' pīlārs</t>
  </si>
  <si>
    <t>D iedaļa. 'Papildu riska rādītāji, ko nosaka noregulējuma iestāde' pīlārs</t>
  </si>
  <si>
    <t>Kazalnik tveganja A.iii) Količnik navadnega lastniškega temeljnega kapitala</t>
  </si>
  <si>
    <t xml:space="preserve">LCR, pasirinktu ataskaitiniu lygmeniu  4B2 laukelyje </t>
  </si>
  <si>
    <t>Eine „Zentralorganisation“ (1C2) muss die Daten auf (sub-)konsolidierter Ebene melden (4C2) [Interbankendarlehen und -einlagen]</t>
  </si>
  <si>
    <t>Ένας κεντρικός οργανισμός («1C2») πρέπει να υποβάλλει στοιχεία σε (υπο)ενοποιημένο επίπεδο  («4C2») [διατραπεζικά  δάνεια και καταθέσεις]</t>
  </si>
  <si>
    <t>A central body ('1C2') must report at (sub-)consolidated level ('4C2') [interbank loans and deposits]</t>
  </si>
  <si>
    <t>Un organismo central («1C2») debe informar a nivel (sub)consolidado («4C2») [préstamos y depósitos interbancarios]</t>
  </si>
  <si>
    <t>Un organismo centrale («1C2») deve segnalare le informazioni a livello (sub)consolidato («4C2») [prestiti e depositi interbancari]</t>
  </si>
  <si>
    <t>Centrinė įstaiga (1C2) informaciją turi teikti (sub)konsoliduotu lygmeniu (4C2) [tarpbankinės paskolos ir indėliai]</t>
  </si>
  <si>
    <t>Centrālai iestādei (“1C2”) jāziņo (sub)konsolidētā līmenī (“4C2”) [starpbanku aizdevumi un noguldījumi]</t>
  </si>
  <si>
    <t>Een centraal orgaan (‘1C2’) moet rapporteren op (sub)consolidatieniveau (‘4C2’) [interbancaire leningen en deposito’s]</t>
  </si>
  <si>
    <t>Centralni organ („1C2“) mora poročati na (sub-)konsolidirani ravni („4C2“) [medbančna posojila in vloge]</t>
  </si>
  <si>
    <t>Ústredný orgán („1C2“) musí predkladať správy na (sub-)konsolidovanej úrovni  („4C2“) [medzibankové úvery a medzibankové vklady]</t>
  </si>
  <si>
    <t>Si le champ 4C2 est "individuel" alors le montant total des dépots interbancaires (4C7) doit être intérieur au total du passif de l'établissement (2A1)</t>
  </si>
  <si>
    <t>Δείκτης μόχλευσης, στο επίπεδο αναφοράς που έχει επιλεγεί στο πεδίο 4A2</t>
  </si>
  <si>
    <t>Finantsvõimenduse määr eespool valitud aruandlustasandil (4A2)</t>
  </si>
  <si>
    <t>Ratio de apalancamiento,  al mismo nivel de información seleccionado en el campo ID 4A2</t>
  </si>
  <si>
    <t>Ratio de levier, au niveau de déclaration sélectionné au champ 4A2</t>
  </si>
  <si>
    <t>Coefficiente di leva finanziaria, al livello di segnalazione selezionato nel Campo ID 4A2</t>
  </si>
  <si>
    <t>Sverto koeficientas pasirinktu ataskaitiniu lygmeniu 4A2 laukelyje</t>
  </si>
  <si>
    <t>Sviras rādītājs,atbilstoši laukā 4A2 izvēlētajam ziņošanas līmenim</t>
  </si>
  <si>
    <t>Hefboomratio, op het rapportageniveau geselecteerd in veld ID 4A2</t>
  </si>
  <si>
    <t>Količnik finančnega vzvoda na ravni poročanja,  izbrani v polju ID 4A2</t>
  </si>
  <si>
    <t>Ukazovateľ finančnej páky,na úrovni podávania hlásenia vybranej v poli ID 4A2</t>
  </si>
  <si>
    <t>Millest: keskse vastaspoole kaudu kliiritavad tuletisinstrumendid eespool valitud aruandlustasandil (4D9)</t>
  </si>
  <si>
    <t>Εκ των οποίων: παράγωγα τα οποία εκκαθαρίζονται μέσω κεντρικού αντισυμβαλλομένου (CCP), στο επίπεδο αναφοράς που έχει επιλεγεί στο πεδίο 4D9</t>
  </si>
  <si>
    <t>De los cuales: derivados compensados a través de una entidad de contrapartida central (ECC), al mismo nivel de información seleccionado en el campo ID 4D9</t>
  </si>
  <si>
    <t>Di cui: derivati compensati mediante controparte centrale (CCP),al livello di segnalazione selezionato nel Campo ID 4D9</t>
  </si>
  <si>
    <t>Iš jos: išvestinės finansinės priemonės, kurių tarpuskaita atliekama per pagrindinę sandorio šalį (PSŠ), pasirinktu ataskaitiniu lygmeniu 4D9 laukelyje</t>
  </si>
  <si>
    <t>No kuriem: atvasinātie instrumenti, kas ieskaitīti ar centrālā darījumu partnera (CDP) palīdzību, atbilstoši laukā 4D9 izvēlētajam ziņošanas līmenim</t>
  </si>
  <si>
    <t>waaronder: Derivaten die via een centrale tegenpartij (CTP) worden gecleard, op het rapportageniveau geselecteerd in veld ID 4D9</t>
  </si>
  <si>
    <t>Od tega: izvedeni finančni instrumenti, za katere se opravi kliring prek centralne nasprotne stranke (CNS), izbrani v polju ID 4D9</t>
  </si>
  <si>
    <t>Z toho: deriváty zúčtované cez centrálnu protistranu (CCP) na úrovni podávania hlásenia vybranej v poli ID 4D9</t>
  </si>
  <si>
    <t>Liabilities arising from all derivative contracts (excluding credit derivatives) valued in accordance with the leverage ratio methodology</t>
  </si>
  <si>
    <t>G.ii) Lihtsustatud arvutusmeetod kvalifitseeruvatele pandikirjadega rahastatud hüpoteegikrediidiasutusele</t>
  </si>
  <si>
    <t>G.ii) apakšiedaļa. Vienkāršotā aprēķina metode hipotekāro kredīta iestāžu, kas tiek finansētas ar segtām obligācijām, atbilstībai</t>
  </si>
  <si>
    <t>C80</t>
  </si>
  <si>
    <t>C81</t>
  </si>
  <si>
    <t>C91</t>
  </si>
  <si>
    <t>C92</t>
  </si>
  <si>
    <t>C100</t>
  </si>
  <si>
    <t>F84</t>
  </si>
  <si>
    <t>B86</t>
  </si>
  <si>
    <t>B94</t>
  </si>
  <si>
    <t>B102</t>
  </si>
  <si>
    <t>B71</t>
  </si>
  <si>
    <t>konsolidirana</t>
  </si>
  <si>
    <t>Individualna</t>
  </si>
  <si>
    <t>subkonsolidirana</t>
  </si>
  <si>
    <t>Gesamtbuchwert der relevanten gruppeninternen Vermögenswerte, die von dem Institut gehalten werden</t>
  </si>
  <si>
    <t>Teilweise</t>
  </si>
  <si>
    <t>L’établissement est-il une chambre de compensation, telle que définie pour ce champ ?</t>
  </si>
  <si>
    <t>Parcialmente</t>
  </si>
  <si>
    <t>ID de la regla</t>
  </si>
  <si>
    <t>Date de référence des données utilisées pour la contribution de l'année (cette date de référence correspond à l'année N-2 pour une contribution appelée en année N, sauf pour les entités nouvellement agrées en N-1 )</t>
  </si>
  <si>
    <t>Date d'agrément
(uniquement si l'agrément a été octroyé au cours de l'année précédant la période de contribution (par exemple lors de la contribution en année N, uniquement si l'agrément a été octroyé au cours de l'année N-1</t>
  </si>
  <si>
    <t>L’établissement choisit-il le calcul d’un montant alternatif à la contribution forfaitaire annuelle individuelle et fournit-il les informations nécessaires ? ('Sans Objet' s'applique uniquement si la valeur du champ 2B2 ci-dessus est «Non»)</t>
  </si>
  <si>
    <t>Applicable uniquement aux chambres de compensation - voir champ 1C5</t>
  </si>
  <si>
    <t>Cette section ne s’applique qu’aux chambres de compensation, telles que définies au champ «1C5» de l’onglet «1. Informations générales»</t>
  </si>
  <si>
    <t>Indicateur de risque supplémentaire D.i) Activités de négociation, exprimées comme le montant de l’exposition au risque pour le risque de marché sur titres de créance négociés et actions, divisé par: a) le montant total d'exposition au risque, b) les fonds propres CET1 et c) le total de l’actif</t>
  </si>
  <si>
    <t>Code LEI de l’établissement mère (uniquement en cas de dérogation)</t>
  </si>
  <si>
    <t>Montant de l’exposition au risque pour risque de marché sur titres de créances négociés et actions, au niveau de déclaration sélectionné au champ 4A9</t>
  </si>
  <si>
    <t>Dont: instruments dérivés compensés par une chambre de compensation,  au niveau de déclaration sélectionné au champ 4D9</t>
  </si>
  <si>
    <t>Partiellement</t>
  </si>
  <si>
    <t>Champ</t>
  </si>
  <si>
    <t>ID du champ</t>
  </si>
  <si>
    <t>Code du modèle</t>
  </si>
  <si>
    <t>exclusion des opérations de change et sur les matières premières à effectuer</t>
  </si>
  <si>
    <t>ID de la règle</t>
  </si>
  <si>
    <t>Čiastočne</t>
  </si>
  <si>
    <t>Chýba</t>
  </si>
  <si>
    <t>vylúčenie devíz a komodít</t>
  </si>
  <si>
    <t>Osaliselt</t>
  </si>
  <si>
    <t>Iš dalies</t>
  </si>
  <si>
    <t>parzialmente</t>
  </si>
  <si>
    <t>Μερικώς</t>
  </si>
  <si>
    <t xml:space="preserve">
Daļēji</t>
  </si>
  <si>
    <t xml:space="preserve">
Gedeeltelijk</t>
  </si>
  <si>
    <t>delno</t>
  </si>
  <si>
    <t>osittain</t>
  </si>
  <si>
    <t>L'établissement est-il une entreprise d'investissement autorisée à n'effectuer que les services et les activités limités énumérés à l'onglet 5 du présent formulaire de déclaration ?</t>
  </si>
  <si>
    <t>Bezieht sich nur auf ein Institut, das Förderdarlehen vergibt oder an andere Institute durchleitet - Siehe Feld 1C9</t>
  </si>
  <si>
    <t>Asutused peaksid lähtuma vahelehe "Loe mind" juhistest seoses pädeva asutuse poolt määratud vabastustega (asjakohane väljadele 4A1, 4A8, 4B1, 4C1)</t>
  </si>
  <si>
    <t xml:space="preserve">Τα ιδρύματα πρέπει να ανατρέχονουν στο φύλλο "Read me" για οδηγίες σχετικά με τις απαλλαγές/εξαιρέσεις που χορηγούνται από μια αρμόδια αρχή (σχετικά πεδία 4A1, 4A8, 4B1, 4C1).
</t>
  </si>
  <si>
    <t>Institutions should refer to the tab "Read Me" for instructions regarding waivers for the fields 4A1, 4A8, 4B1, 4C1.</t>
  </si>
  <si>
    <t>Las instituciones deberían dirigirse a la instrucción general n.º 4 de la pestaña «Léame»,  relativa a las exenciones que puede conceder una autoridad competente (relevante para 4A1, 4A8, 4B1, 4C1)</t>
  </si>
  <si>
    <t xml:space="preserve">"Read Me" -välilehdellä on esitetty ohjeet toimivaltaisen viranomaisen myöntämien poikkeuslupien raportointiin (liittyen lomakkeen kenttiin 4A1, 4A8, 4B1, 4C1). </t>
  </si>
  <si>
    <t>Les établissements doivent se référer à l'onglet "Lisez-moi"pour les consignes concernant les exemptions accordées par l'autorité compétente pour les champs 4A1, 4A8, 4B1, 4C1.</t>
  </si>
  <si>
    <t>Gli enti devono fare riferimento alla scheda "Read me" per le istruzioni inerenti le deroghe concesse dall'Autorità competente (rilevante per i campi 4A1, 4A8, 4B1, 4C1).</t>
  </si>
  <si>
    <t>Įstaiga turėtų vadovautis kortelėje „Įvadas“ 4-oje instrukcijoja dėl kompetentingos institucijos taikomų išimčių (aktualu 4A1, 4A8, 4B1, 4C1 laukeliams).</t>
  </si>
  <si>
    <t>Instellingen worden verzocht zich te wenden tot de tab "Algemene informatie" voor instructies met betrekking tot ontheffingen die door de competente authoriteit zijn verleend (relevant voor de velden 4A1, 4A8, 4B1, 4C1)</t>
  </si>
  <si>
    <t>Iestādēm ir jāatsaucas uz cilni "Lasīt mani", lai saņemtu norādījumus par atbrīvojumiem, ko piešķīrusi kompetentā iestāde (attiecas uz 4A1, 4A8, 4B1, 4C1 ailēm)</t>
  </si>
  <si>
    <t>Navodila glede odločitev pristojnega organa o opustitvi uporabe kazalnikov (nanaša se na polja 4A1, 4A8, 4B1, 4C1) se nahajajo na strani "Read Me".</t>
  </si>
  <si>
    <t>Inštitúcie by mali odkazovať na kartu "Prečítať si ma" pri pokynoch týkajúcich sa výnimiek udelených príslušným orgánom (relevantné pre polia 4A1, 4A8, 4B1, 4C1).</t>
  </si>
  <si>
    <t>LCR, auf der in Feld 4B2 gewählten Meldeebene</t>
  </si>
  <si>
    <t>Additional risk indicator D.ii) Off-balance sheet nominal amount out of: a) Total Risk Exposure, b) CET1 Capital and c) Total Assets</t>
  </si>
  <si>
    <t>Additional risk indicator D.iii) Total derivative exposures out of: a) Total Risk Exposure, b) CET1 Capital and c) Total Assets</t>
  </si>
  <si>
    <t>Additional risk indicator D.iv) Complexity and resolvability</t>
  </si>
  <si>
    <t>Additional risk indicator D.v) Membership in an Institutional Protection Scheme (IPS)</t>
  </si>
  <si>
    <t>Additional risk indicator D.vi) Extent of previous extraordinary public financial support</t>
  </si>
  <si>
    <t>Ylimääräinen riski-indikaattori D.vi) Aiemman poikkeuksellisen julkisen rahoitustuen suuruus</t>
  </si>
  <si>
    <t>Indicador de riesgo adicional D.vi) Magnitud de las anteriores ayudas financieras públicas extraordinarias</t>
  </si>
  <si>
    <t>Indicateur de risque supplémentaire D.vi) Cas où l’établissement a déjà bénéficié d’un soutien financier public exceptionnel</t>
  </si>
  <si>
    <t xml:space="preserve">Altro indicatore di rischio D.vi) Esistenza di sostegno pubblico straordinario passato </t>
  </si>
  <si>
    <t>D.vi papildomas rizikos rodiklis. Ankstesnės nepaprastosios viešosios finansinės paramos mastas</t>
  </si>
  <si>
    <t>Papildu riska rādītājs D.vi) Iepriekšējā ārkārtas finansiālā atbalsta no publiskā sektora līdzekļiem apmērs</t>
  </si>
  <si>
    <t>Aanvullende risico-indicator D.vi) Omvang van eerdere buitengewone openbare financiële steun</t>
  </si>
  <si>
    <t>Dodatni kazalnik tveganja D.vi) Obseg predhodne izredne javnofinančne pomoči</t>
  </si>
  <si>
    <t>Dodatočný ukazovateľ rizika D.vi) Rozsah predchádzajúcej mimoriadnej verejnej finančnej podpory</t>
  </si>
  <si>
    <t>Indicador de riesgo adicional D.v) Pertenencia a un sistema institucional de protección (SIP)</t>
  </si>
  <si>
    <t>Ylimääräinen riski-indikaattori D.v) Jäsenyys laitosten suojajärjestelmässä (IPS)</t>
  </si>
  <si>
    <t>Indicateur de risque supplémentaire D.v) Appartenance de l’établissement à un système de protection institutionnel (SPI)</t>
  </si>
  <si>
    <t>Altro indicatore di rischio D.v) Appartenenza a un sistema di tutela istituzionale (IPS)</t>
  </si>
  <si>
    <t>D.v papildomas rizikos rodiklis. Narystė institucinėje užtikrinimo sistemoje (IUS)</t>
  </si>
  <si>
    <t>Papildu riska rādītājs D.v) Dalība institucionālās aizsardzības shēmā (IAS)</t>
  </si>
  <si>
    <t>Aanvullende risico-indicator D.v) Lidmaatschap van een institutioneel protectiestelsel (IPS)</t>
  </si>
  <si>
    <t>Dodatni kazalnik tveganja D.v) Članstvo v institucionalni shemi za zaščito vlog</t>
  </si>
  <si>
    <t>Dodatočný ukazovateľ rizika D.v) Členstvo v Schéme inštitucionálneho zabezpečenia (IPS)</t>
  </si>
  <si>
    <t>Indicador de riesgo adicional D.iv) Complejidad y viabilidad de la resolución</t>
  </si>
  <si>
    <t>Ylimääräinen riski-indikaattori D.iv) Monitahoisuus ja purkamismahdollisuudet</t>
  </si>
  <si>
    <t>Indicateur de risque supplémentaire D.iv) Complexité et résolvabilité de l’établissement</t>
  </si>
  <si>
    <t>Altro indicatore di rischio D.iv) Complessità e possibilità di risoluzione</t>
  </si>
  <si>
    <t>D.iv papildomas rizikos rodiklis. Sudėtingumas ir sėkmingo pertvarkymo galimybė</t>
  </si>
  <si>
    <t>Papildu riska rādītājs D.iv) Sarežģītība un noregulējamība</t>
  </si>
  <si>
    <t>Aanvullende risico-indicator D.iv) Complexiteit en afwikkelbaarheid</t>
  </si>
  <si>
    <t>Dodatočný ukazovateľ rizika D.iv)  Zložitosť a riešiteľnosť</t>
  </si>
  <si>
    <t>Indicador de riesgo adicional D.iii) Exposiciones de derivados totales de: a) exposición total al riesgo, b) capital CET1 y c) total del activo</t>
  </si>
  <si>
    <t>Ylimääräinen riski-indikaattori D.iii) Johdannaisista syntyvät kokonaisriskit seuraavista: a) kokonaisriskin määrä, b) ydinpääoma (CET1) ja c) varojen kokonaismäärä</t>
  </si>
  <si>
    <t>Indicateur de risque supplémentaire D.iii) Exposition aux instruments dérivés totale par rapport: a) au montant total d'exposition au risque, b) aux fonds propres CET1 et c) au total de l’actif</t>
  </si>
  <si>
    <t>Altro indicatore di rischio D.iii) Esposizioni complessive ai derivati divisa da: a) esposizione complessiva al rischio, b) capitale CET1 e c) attività totali</t>
  </si>
  <si>
    <t>D.iii papildomas rizikos rodiklis. Bendra išvestinių finansinių priemonių pozicijų suma iš a) bendros rizikos pozicijos, b) bendro 1 lygio nuosavo kapitalo ir c) viso turto</t>
  </si>
  <si>
    <t>Papildu riska rādītājs D.iii) Atvasināto instrumentu riska darījumu kopsumma no: a) Kopējās riska darījumu vērtības, b) CET1 kapitāla un c) Aktīvu kopsummas</t>
  </si>
  <si>
    <t>Aanvullende risico-indicator D.iii) Totale blootstelling aan derivaten ten opzichte van: a) Totale risicoblootstelling, b) CET1-kapitaal en c) Totale activa</t>
  </si>
  <si>
    <t>Dodatni kazalnik tveganja D.iii) Skupna izpostavljenost izvedenih finančnih instrumentov glede na: a) skupno izpostavljenost tveganju, b) navaden lastniški temeljni kapital in
 c) skupna sredstva</t>
  </si>
  <si>
    <t>Dodatočný ukazovateľ rizika D.iii) Celkové derivátové expozície z: a) Celkovej rizikovej expozície, b) CET1 Kapitál a c) Celkových aktív</t>
  </si>
  <si>
    <t>Indicador de riesgo adicional D.ii) Importe nominal fuera de balance de: a) exposición total al riesgo, b) capital CET1 y c) total del activo</t>
  </si>
  <si>
    <t>Ylimääräinen riski-indikaattori D.ii) Taseen ulkopuolinen nimellismäärä seuraavista: a) kokonaisriskin määrä, b) ydinpääoma (CET1) ja c) varojen kokonaismäärä</t>
  </si>
  <si>
    <t>Indicateur de risque supplémentaire D.ii) Montant nominal des expositions hors-bilan divisé par: a) le montant total d'exposition au risque, b) les fonds propres CET1 et c) le total de l’actif</t>
  </si>
  <si>
    <t>Altro indicatore di rischio D.ii) Importo nominale fuori bilancio da: a) esposizione complessiva al rischio, b) capitale CET1 e c) attività totali</t>
  </si>
  <si>
    <t>D.ii papildomas rizikos rodiklis. Į balansą neįtraukta nominalioji suma iš a) bendros rizikos pozicijos, b) bendro 1 lygio nuosavo kapitalo ir c) viso turto</t>
  </si>
  <si>
    <t>Papildu riska rādītājs D.ii) Ārpusbilances nominālvērtība no: a) Kopējās riska darījumu vērtības, b) CET1 kapitāla un c) Aktīvu kopsummas</t>
  </si>
  <si>
    <t>Aanvullende risico-indicator D.ii) Totale blootstelling aan derivaten ten opzichte van: a) Totale risicoblootstelling, b) CET1-kapitaal en c) Totale activa</t>
  </si>
  <si>
    <t>Dodatni kazalnik tveganja D.ii) Zunajbilančni nominalni znesek glede na: a) skupno izpostavljenost tveganju, b) navaden lastniški temeljni kapital in c) skupna sredstva</t>
  </si>
  <si>
    <t>Dodatočný ukazovateľ rizika D.ii) Menovitá hodnota podsúvahovej hodnoty z: a) Celkovej rizikovej expozície, b) CET1 Kapitál a c) Celková hodnota aktív</t>
  </si>
  <si>
    <t>BG</t>
  </si>
  <si>
    <t>14</t>
  </si>
  <si>
    <t>A. Идентификация на институцията</t>
  </si>
  <si>
    <t>Б. Лице за контакт за настоящия отчетен образец</t>
  </si>
  <si>
    <t>В. Определяне на специфични характеристики за изчисляване на индивидуалната годишна вноска</t>
  </si>
  <si>
    <t>Г. Институции, които отскоро са обект на надзор и сливания</t>
  </si>
  <si>
    <t>Име на институцията</t>
  </si>
  <si>
    <t>Адрес на институцията</t>
  </si>
  <si>
    <t xml:space="preserve">Пощенски код </t>
  </si>
  <si>
    <t xml:space="preserve">Град </t>
  </si>
  <si>
    <t>Държава на учредяване на институцията</t>
  </si>
  <si>
    <t>Код на ПФИ по RIAD на институцията (само за кредитни институции) или идентификационен код на ЕСП, когато не е наличен код по RIAD</t>
  </si>
  <si>
    <t>ИКПС (идентификационен код на правния субект) на институцията</t>
  </si>
  <si>
    <t>Национален идентификационен код на институцията</t>
  </si>
  <si>
    <t xml:space="preserve">Собствено име </t>
  </si>
  <si>
    <t xml:space="preserve">Фамилно име </t>
  </si>
  <si>
    <t>Електронната поща на лицето за контакт</t>
  </si>
  <si>
    <t>Алтернативна електронната поща</t>
  </si>
  <si>
    <t>Телефонен номер</t>
  </si>
  <si>
    <t>Институцията кредитна институция ли е съгласно определението за това поле?</t>
  </si>
  <si>
    <t>Институцията централен орган ли е съгласно определението за това поле?</t>
  </si>
  <si>
    <t>Институцията член ли е на „институционална защитна схема“ (ИЗС)?</t>
  </si>
  <si>
    <t>Компетентният орган предоставил ли е на институцията разрешение съгласно член 113, параграф 7 от РКИ?
(Да се попълни само, ако в полето по-горе е попълнено „Да“. В противен случай - „Не е приложимо“.)</t>
  </si>
  <si>
    <t>Институцията централен контрагент (ЦК) ли е съгласно определението за това поле?</t>
  </si>
  <si>
    <t>Институцията централен депозитар на ценни книжа (ЦДЦК) ли е съгласно определението за това поле?</t>
  </si>
  <si>
    <t>Институцията инвестиционен посредник ли е съгласно определеното определението за това поле?</t>
  </si>
  <si>
    <t>Дали институцията е инвестиционен посредник, упълномощен да извършва само ограничени услуги и дейности, изброени в графа 5 за това поле?</t>
  </si>
  <si>
    <t>Институцията работи ли с насърчителни заеми съгласно определението за това поле?</t>
  </si>
  <si>
    <t>Дали институцията е институция за ипотечно кредитиране, финансирана с обезпечени облигации, съгласно определението за това поле?</t>
  </si>
  <si>
    <t>Начална дата на надзор
(само, ако е през годината, предхождаща периода на внасяне на вноските)</t>
  </si>
  <si>
    <t>Институцията сляла ли се е с друга институция след референтната дата?</t>
  </si>
  <si>
    <t>Този работен лист съдържа следните раздели:</t>
  </si>
  <si>
    <t>А. Основна годишна вноска преди коригирането на задълженията, произтичащи от договори за деривати (с изключение на кредитни деривати)</t>
  </si>
  <si>
    <t>Б. Опростени методи на изчисляване на вноски</t>
  </si>
  <si>
    <t>В. Коригиране на задължения, произтичащи от договори за деривати (с изключение на кредитни деривати)</t>
  </si>
  <si>
    <t>Раздел A. Основна годишна вноска преди коригирането на задълженията, произтичащи от договори за деривати (с изключение на кредитни деривати)</t>
  </si>
  <si>
    <t>Раздел Б. Опростени методи на изчисляване на вноски</t>
  </si>
  <si>
    <t xml:space="preserve">Ако стойността на „2B2“ е „Да“, тогава не е необходима повече информация от институцията (органът за преструктуриране, след оценка на рисковия профил, може да поиска допълнителна информация).  Ако обаче институцията избере „Да“ в 2B3, тя трябва да попълни останалата част от работен лист 2 и работен лист 3 (Намаления, когато е приложимо). </t>
  </si>
  <si>
    <t>Раздел В. Корекция на задължения, произтичащи от договори за деривати (с изключение на кредитни деривати)</t>
  </si>
  <si>
    <t>Общо задължения съгласно определението за това поле</t>
  </si>
  <si>
    <t>Собствен капитал а съгласно определението за това поле</t>
  </si>
  <si>
    <t xml:space="preserve">Гарантирани депозити, средногодишна стойност, изчислена на базата на тримесечните стойности съгласно определението за това поле
</t>
  </si>
  <si>
    <t>Отговаря ли институцията на условията за прилагане на опростен метод за изчисляване на вноски - определяне на еднократна годишна вноска за малки институции? 
(автоматично – да не се попълва)</t>
  </si>
  <si>
    <t>Предпочита ли институцията да се изчислява алтернативен индивидуален размер на годишната вноска и да предоставя необходимата информация?
(„Не е приложимо“ важи само ако стойността в полето 2B2 по-горе е „Не“)</t>
  </si>
  <si>
    <t>Счетоводна стойност на задълженията, произтичащи от всички балансово отчетени деривати (с изключение на кредитни деривати), когато това е приложимо</t>
  </si>
  <si>
    <t xml:space="preserve">Счетоводна стойност на задълженията, произтичащи от всички задбалансово отчитани деривати (с изключение на кредитни деривати), когато това е приложимо
</t>
  </si>
  <si>
    <t>Обща счетоводна стойност на задълженията, произтичащи от всички договори за деривати (с изключение на кредитни деривати)
(автоматично – да не се попълва)</t>
  </si>
  <si>
    <t>Общо задължения след корекция на задълженията, произтичащи от всички договори за деривати (с изключение на кредитни деривати)
(автоматично – да не се попълва)</t>
  </si>
  <si>
    <t>А. Размер на подлежащата на приспадане сума на отговарящи на изискванията задължения, свързани с клирингови дейности</t>
  </si>
  <si>
    <t>Б. Размер на подлежащата на приспадане сума на отговарящите на изискванията задължения, свързани с дейността на централен депозитар на ценни книжа (ЦДЦК)</t>
  </si>
  <si>
    <t>В. Размер на подлежащата на приспадане сума на отговарящите на изискванията задължения, които възникват поради държането на активи или парични средства на клиенти</t>
  </si>
  <si>
    <t>Г. Размер на подлежащата на приспадане сума на отговарящите на изискванията задължения, които произтичат от насърчителни заеми</t>
  </si>
  <si>
    <t xml:space="preserve">Д. Размер на подлежащата на приспадане сума на активите и пасивите, произтичащи от отговарящи на изискванията задължения  по институционалната защитна схема (ИЗС) </t>
  </si>
  <si>
    <t>Е. Размер на подлежащата на приспадане сума на активите и пасивите, произтичащи от отговарящи на изискванията вътрешногрупови задължения</t>
  </si>
  <si>
    <t>Ж. Опростени методи на изчисляване</t>
  </si>
  <si>
    <t>Важи само за централен контрагент (ЦК) – вижте поле 1C5</t>
  </si>
  <si>
    <t>Важи само за централен депозитар на ценни книжа (ЦДЦК) – вижте поле 1C6</t>
  </si>
  <si>
    <t>Важи само за инвестиционен посредник – вижте поле 1C7 (не 1C8).</t>
  </si>
  <si>
    <t>Важи само за институция, която работи с насърчителни заеми — вижте поле 1C9</t>
  </si>
  <si>
    <t>Важи само за упълномощен член на ИЗС — вижте полета 1C3 и 1C4</t>
  </si>
  <si>
    <t>Важи само за субект, който е част от група.</t>
  </si>
  <si>
    <t>Важи само за някои субекти — вижте полета 1C8 и 1C10.</t>
  </si>
  <si>
    <t xml:space="preserve">Раздел A. Размер на подлежащата на приспадане сума на отговарящите на условията задължения, свързани с клирингови дейности </t>
  </si>
  <si>
    <t>Този раздел важи само за централен контрагент (ЦК) според определеното в поле „1C5“ в работен лист „1. Обща информация”.</t>
  </si>
  <si>
    <t>Подраздел A.i) Коригиране на отговарящи на изискванията задължения, свързани с клирингови дейности, които произтичат от деривати, държани от институцията</t>
  </si>
  <si>
    <t>Тъй като дериватите в общо задълженията са коригирани в раздел В от работен лист 2, дериватите по позициите, отговарящи на изискванията за приспадане, трябва да бъдат също коригирани.</t>
  </si>
  <si>
    <t>Подраздел А.ii) Общо отговарящи на изискванията задължения, свързани с клирингови дейности, държани от институцията</t>
  </si>
  <si>
    <t xml:space="preserve">Раздел Б. Размер на подлежащата на приспадане сума на отговарящите на изискванията задължения, свързани с дейностите на централен депозитар на ценни книжа (ЦДЦК) </t>
  </si>
  <si>
    <t>Този раздел важи само за централен депозитар на ценни книжа (ЦДЦК) съгласно определението в поле 1C6, в работен лист„1. Обща информация”.</t>
  </si>
  <si>
    <t>Подраздел Б.i) Корекция на отговарящи на условията задължения, свързани с дейността на централен депозитар на ценни книжа (ЦДЦК), произтичащи от деривати, държани от институцията</t>
  </si>
  <si>
    <t>Тъй като дериватите в общо задълженията са коригирани в раздел В от работен лист 2, дериватите по позициите, отговарящи на условията за приспадане, трябва да бъдат също коригирани.</t>
  </si>
  <si>
    <t>Подраздел Б.ii) Общо отговарящи на условията задължения, свързани с дейностите на ЦДЦК</t>
  </si>
  <si>
    <t>Коригираната стойност на отговарящите на условията задължения, свързани с дейностите на ЦДЦК, произтичащи от деривати, изчислени по-горе, трябва да бъде добавена към счетоводната стойност на отговарящите на условията задължения, свързани с дейностите на ЦДЦК, които не произтичат от деривати.</t>
  </si>
  <si>
    <t>Раздел В. Размер на подлежащата на приспадане сума на отговарящи на условията задължения, които възникват по силата на държането на активи или парични средства на клиенти</t>
  </si>
  <si>
    <t>Подраздел В.i) Корекция на отговарящи на изискванията задължения, възникнали по силата на държането на активи или парични средства на клиенти, произтичащи от деривативи</t>
  </si>
  <si>
    <t>Подраздел В.ii) Общо отговарящи на изискванията задължения, които възникват поради държането на активи или парични средства на клиенти</t>
  </si>
  <si>
    <t>Изчислената по-горе коригираната стойност на отговарящите на условията задължения, които възникват по силата на държането на активи или парични средства на клиенти, произтичащи от деривати, трябва да бъде добавена към счетоводната стойност на отговарящите на условията задължения, възникнали по силата на държането на активи или на парични средства на клиенти, които не произтичат от деривати.</t>
  </si>
  <si>
    <t xml:space="preserve">Раздел Г. Размер на подлежаща на приспадане сума на отговарящи на изискванията задължения, които произтичат от насърчителни заеми </t>
  </si>
  <si>
    <t>Този раздел важи само за отговарящи на изискванията институции, които работят с насърчителни заеми. Вижте определенията в полето „1C9“ в работен лист „1. Обща информация”.</t>
  </si>
  <si>
    <t>Подраздел Г.i) Корекция на отговарящи на изискванията задължения под формата на деривати, произтичащи от насърчителни заеми</t>
  </si>
  <si>
    <t>Тъй като дериватите в общо задълженията са коригирани в раздел В от работен лист 2, дериватите по позициите, отговарящи на изискванията за приспадане, трябва също да бъдат коригирани.</t>
  </si>
  <si>
    <t>Подраздел Г.ii) Общо отговарящи на изискванията задължения, които произтичат от насърчителни заеми</t>
  </si>
  <si>
    <t>Изчислената по-горе коригираната стойност на отговарящите на изискванията задължения под формата на деривати, които произтичат от насърчителни заеми трябва да бъде добавена към счетоводната стойност на отговарящите на изискванията задължения, които не са под формата на деривати и произтичат от насърчителни заеми.</t>
  </si>
  <si>
    <t>Раздел Д. Размер на подлежаща на приспадане сума на активи и пасиви, възникващи от отговарящи на изискванията задължения по институционална защитна схема (ИЗС)</t>
  </si>
  <si>
    <t>Този раздел важи само за институция, която е член на ИЗС, както е посочено в работен лист 1, полета „1C3“ и „1C4“.</t>
  </si>
  <si>
    <t>Подраздел Д.i) Корекция на отговарящи на изискванията задължения по ИЗС, произтичащи от деривати</t>
  </si>
  <si>
    <t>Тъй като дериватите в общо задължанията са коригирани в раздел В от работен лист 2, дериватите по позициите, отговарящи на изискваниятаза приспадане, трябва също да бъдат коригирани.</t>
  </si>
  <si>
    <t>Подраздел Д.ii) Общо отговарящи на изискванията задължения по ИЗС</t>
  </si>
  <si>
    <t>Изчислената по-горе коригирана стойност на отговарящите на изискванията задължения по ИЗС, произтичащи от деривати, трябва да бъде добавена към отчетната стойност на отговарящите на условията задължения по ИЗС, които не произтичат от деривати.</t>
  </si>
  <si>
    <t>Подраздел Д.iii) Активи, произтичащи от отговарящи на изискванията задължения по ИЗС</t>
  </si>
  <si>
    <t>Подраздел Д.iv) Общ размер на подлежащата на приспадане сума на активи и пасиви, произтичащи от отговарящи на изискванията задължения по ИЗС</t>
  </si>
  <si>
    <t>Раздел Е. Размер на подлежаща на приспадане сума на активи и пасиви, произтичащи от отговарящи на условията вътрешногрупови задължения</t>
  </si>
  <si>
    <t>Подраздел Е.i) Корекции на отговарящи на изискванията вътрешногрупови задължения, произтичащи от деривати, държани от институцията</t>
  </si>
  <si>
    <t>Тъй като дериватите в общо задълженията са коригирани в раздел В от работен лист 2, дериватите по позициите, отговарящи на изискванията за приспадане, трябва също да бъдат коригирани.</t>
  </si>
  <si>
    <t>Подраздел Е.ii) Общо отговарящи на изискванията вътрешногрупови задължения, държани от институцията</t>
  </si>
  <si>
    <t>Подраздел Е.iii) Активи, възникващи от отговарящи на изискванията вътрешногрупови задължения</t>
  </si>
  <si>
    <t>Подраздел Е.iv) Общ размер на подлежащи на приспадане суми на активи и пасиви, произтичащи от отговарящи на изискванията вътрешногрупови задължения</t>
  </si>
  <si>
    <t>Раздел Ж. Опростени методи на изчисляване</t>
  </si>
  <si>
    <t>Внимание!</t>
  </si>
  <si>
    <t>Ако стойността в поле „1C8“ по-горе е „Да“, тогава не е необходима повече информация от институцията.
В противен случай, моля, преминете към следващото поле.</t>
  </si>
  <si>
    <t>Подраздел Ж.ii) Опростен метод на изчисляване при отговарящи на изискванията институции за ипотечно кредитиране, финансирани от обезпечени облигации</t>
  </si>
  <si>
    <t>Институции за ипотечно кредитиране, финансирани с обезпечени облигации по смисъла на член 45, параграф 3 от ДВПБ, няма да бъдат рекапитализирани чрез използването на механизмите за финансиране на преструктурирането в съответствие с членове 44 и 101 от ДВПБ. Следователно, в случай че размерът им не позволява да отговарят на условията за използване на опростения подход за еднократна сума, прилаган по отношение на малките институции (вижте раздел Б, подточка ii) по-горе), 50 % ще се прилагат към основната им годишна вноска. Въпреки това, ако рисковият им профил е подобен или по-висок от този на институцията, която е използвала механизма за финансиране на преструктурирането за някоя от целите, посочени в член 101 от ДВПБ, тогава индивидуалната годишна вноска няма да бъде изчислена чрез прилагане на опростения подход за еднократна сума, нито на 50 % от основната годишна вноска, като целият отчетен формуляр трябва да бъде попълнен от институцията (раздели 1–4).</t>
  </si>
  <si>
    <t>Ако стойността в поле „1C10“ по-горе е „Да“, тогава не е необходима повече информация от институцията (органът за преструктуриране може да поиска допълнителна информация след оценка на рисковия профил).
В противен случай, моля, преминете към следващата отметка.</t>
  </si>
  <si>
    <t>От които: отговарящи на изискванията задължения, които произтичат от деривати, свързани с клирингови дейности</t>
  </si>
  <si>
    <t>От които: задължения, произтичащи от деривати, които не са свързани с клирингови дейности 
(автоматично – да не се попълва)</t>
  </si>
  <si>
    <t>Долен праг на дериватите
(автоматично — да не се попълва))</t>
  </si>
  <si>
    <t>Коригирана стойност на отговарящите на изискванията задължения, които са свързани с клирингови дейности, произтичащи от деривати
(автоматично — да не се попълва)</t>
  </si>
  <si>
    <t xml:space="preserve">Обща счетоводна стойност на отговарящите на  изискванията задължения, свързани с клирингови дейности </t>
  </si>
  <si>
    <t>От които: произтичащи от деривати</t>
  </si>
  <si>
    <t>От които: непроизтичащи от деривати
(автоматично — да не се попълва)</t>
  </si>
  <si>
    <t>Общ размер на подлежащата на приспадане сума на отговарящи на условията задължения, свързани с клирингови дейности
(автоматично — да не се попълва)</t>
  </si>
  <si>
    <t>От които: отговарящи на изискванията задължения, които произтичат от деривати, свързани с дейности на ЦДЦК</t>
  </si>
  <si>
    <t>От които: задължения, произтичащи от деривати, които не са свързани с дейности на ЦДЦК
(автоматично – да не се попълва)</t>
  </si>
  <si>
    <t>Долен праг на дериватите
(автоматично — да не се попълва)</t>
  </si>
  <si>
    <t>Коригирана стойност на отговарящите на изискванията задължения, които са свързани с дейността на ЦДЦК, произтичащи от деривати
(автоматично — да не се попълва)</t>
  </si>
  <si>
    <t>Обща счетоводна стойност на отговарящите на изискванията задължения, свързани с дейностите на ЦДЦК</t>
  </si>
  <si>
    <t>Общ размер на подлежащата на приспадане сума на отговарящи на условията задължения, свързани с дейности на ЦДЦК
(автоматично — да не се попълва)</t>
  </si>
  <si>
    <t xml:space="preserve">От които: отговарящи на изискванията задължения, произтичащи от деривати, които възникнали по силата на държането на активи или парични средства на клиенти </t>
  </si>
  <si>
    <t>От които: задължения, произтичащи от деривати, които не възникват по силата на държането на активи или средства на клиенти
(автоматично — да не се попълва)</t>
  </si>
  <si>
    <t>Обща счетоводна стойност на отговарящите на изискванията задължения, които произтичат от държането на активи или парични средства на клиенти</t>
  </si>
  <si>
    <t>Общ размер на подлежащата на приспадане сума за отговарящи на изискванията задължения, които произтичат от държането на активи или парични средства на клиенти
(автоматично — да не се попълва))</t>
  </si>
  <si>
    <t xml:space="preserve">От които: отговарящи на изискванията задължения под формата на деривати, които произтичат от насърчителни заеми </t>
  </si>
  <si>
    <t>От които: задължения под формата на деривати, които не произтичат от насърчителни заеми
(автоматично — да не се попълва)</t>
  </si>
  <si>
    <t>Долен праг  на дериватите
(автоматично — да не се попълва)</t>
  </si>
  <si>
    <t>Коригирана стойност на отговарящи на изискванията задължения под формата на деривати, които произтичат от насърчителни заеми
(автоматично — да не се попълва)</t>
  </si>
  <si>
    <t>Обща счетоводна стойност на отговарящите на изискванията задължения, които произтичат от насърчителни заеми</t>
  </si>
  <si>
    <t>Общ размер на подлежащата на приспадане сума за отговарящи на изискванията задължения, които произтичат от насърчителни заеми
(автоматично — да не се попълва)</t>
  </si>
  <si>
    <t>От които: отговарящи на изискванията задължения по ИЗС, произтичащи от деривати на институция - член на ИЗС</t>
  </si>
  <si>
    <t>От които: неотговарящи на изискванията  задължения по ИЗС, произтичащи от деривати
(автоматично — да не се попълва)</t>
  </si>
  <si>
    <t>Коригирана стойност на отговарящи на изискванията задължения по ИЗС, произтичащи от деривативи, на институция - член на ИЗС
(автоматично — да не се попълва)</t>
  </si>
  <si>
    <t>Обща счетоводна стойност на отговарящите на изискванията задължения по ИЗС</t>
  </si>
  <si>
    <t>Коригирана стойност на общите отговарящите на изискванията задължения по ИЗС
(автоматично — да не се попълва)</t>
  </si>
  <si>
    <t>Обща счетоводна стойност на отговарящите на изискванията активи по ИЗС, държани от съответния член на ИЗС</t>
  </si>
  <si>
    <t>Коригирана стойност на общия размер на отговарящите на изискванията активи по ИЗС</t>
  </si>
  <si>
    <t>Общ размер на подлежаща на приспадане сума на активи и пасиви, произтичащи от отговарящи на изискванията задължения по ИЗС
(автоматично — да не се попълва)</t>
  </si>
  <si>
    <t>От които: задължения, произтичащи от деривати, които не са вътрешногрупови
(автоматично — да не се попълва)</t>
  </si>
  <si>
    <t>В този работен лист се събира информацията, необходима за коригиране на основната годишна вноска (работен лист 2), пропорционално на рисковия профил на институцията.</t>
  </si>
  <si>
    <t>А. Стълб "Рискова експозиция"</t>
  </si>
  <si>
    <t>Б. Стълб "Стабилност и различни източниците на финансиране"</t>
  </si>
  <si>
    <t>В. Стълб "Значимост на институцията за стабилността на финансовата система или икономиката"</t>
  </si>
  <si>
    <t>Г. Стълб "Допълнителни показатели за риска, които се определят от органа за преструктуриране"</t>
  </si>
  <si>
    <t>Раздел A. Стълб „Рискова експозиция“</t>
  </si>
  <si>
    <t>Показател за риска A.i) Собствен капитал и приемливи задължения, държани от институцията в повече от минималното изискване за собствен капитал и приемливи задължения (МИСКПЗ)</t>
  </si>
  <si>
    <t>Този показател за риск все още не е приложим.</t>
  </si>
  <si>
    <t>Показател за риск A.iii) Съотношение на базовия собствен капитал от първи ред (съотношение на CET1)</t>
  </si>
  <si>
    <t>Показател за риск A.iv) Обща рискова експозиция, разделена на общо активи (TRE/TA)</t>
  </si>
  <si>
    <t>Раздел Б. Стълб „Стабилност и различни източниците на финансиране“</t>
  </si>
  <si>
    <t>Показател за риск Б.i) Отношение на нетно стабилно финансиране (NSFR)</t>
  </si>
  <si>
    <t>Показател за риск Б.ii) Коефициент на ликвидно покритие (LCR)</t>
  </si>
  <si>
    <t>Раздел В. Стълб „Значимост на институцията стабилността на финансовата система и икономиката</t>
  </si>
  <si>
    <t>Раздел Г. Стълб „Допълнителни показатели за риск, които се определят от органа за преструктуриране“</t>
  </si>
  <si>
    <t>Допълнителен показател за риск Г.i) Ттърговски дейности, изразени като размер на експозициите за пазарен риск за търгуеми дългови инструменти и капиталови инструменти към: а) Обща рискова експозиция; б) Базов собствен капитал от първи ред и в) Общо активи.</t>
  </si>
  <si>
    <t>Допълнителен показател за риск Г.i) Задбалансови в номинално изражение към: а) Обща рискова експозиция; б) Базов собствен капитал от първи ред и в) Общо активи.</t>
  </si>
  <si>
    <t>Допълнителен показател за риск Г.i) Общо експозиции по деривати към: а) Обща рискова експозиция; б) Базов собствен капитал от първи ред и в) Общо активи.</t>
  </si>
  <si>
    <t>Допълнителен показател за риск Г.i) Сложност и възможност за преструктуриране</t>
  </si>
  <si>
    <t>Допълнителен показател за риска Г.ii) Членство в институционална защитна схема (ИЗС)</t>
  </si>
  <si>
    <t>Допълнителен показател за риск Г.iii) степен, до която в миналото е прибягвано до извънредна публична финансова подкрепа</t>
  </si>
  <si>
    <t>Име на предприятието майка
(само в случай на освобождаване от задължение)</t>
  </si>
  <si>
    <t>ИКПС на предприятието майка
(само в случай на освобождаване от задължение)</t>
  </si>
  <si>
    <t>ИКПС на институциите, които са част от (под-)консолидирането
(само в случай на освобождаване от задължение)</t>
  </si>
  <si>
    <t>Ниво на отчитане на показателя за риск съотношение на CET1</t>
  </si>
  <si>
    <t>Базов собствен капитал от първи ред, на ниво на отчитане, избрано в поле ИД 4A9</t>
  </si>
  <si>
    <t>Обща рискова експозиция, на ниво на отчитане, избрано в поле ИД 4A9</t>
  </si>
  <si>
    <t>Съотношение на CET1, на ниво на отчитане, избрано в поле ИД 4A9
(автоматично — да не се попълва)</t>
  </si>
  <si>
    <t>Общо активи, на ниво на отчитане, избрано в поле 4A9</t>
  </si>
  <si>
    <t>TРЕ/TA, на ниво на отчитане, избрано в поле ИД 4A9
(автоматично — да не се попълва)</t>
  </si>
  <si>
    <t>Разрешил ли е компетентният орган освобождаване от задължението за прилагане на показателя за риск LCR спрямо институцията на индивидуално ниво?</t>
  </si>
  <si>
    <t>Ниво на отчитане на показателя за риск LCR</t>
  </si>
  <si>
    <t>LCR, на ниво на отчитане, избрано в поле ИД 4B2</t>
  </si>
  <si>
    <t>Разрешил ли е компетентният орган освобождаване от задължението за изискване за отчетност от институцията на индивидуално ниво?</t>
  </si>
  <si>
    <t>Ниво на отчитане на показателя за риск</t>
  </si>
  <si>
    <t>Общ размер на междубанковите заеми на ниво на отчитане, избрано в поле ИД 4C2</t>
  </si>
  <si>
    <t>Общ размер на междубанковите депозити на ниво на отчитане, избрано в поле ИД 4C2</t>
  </si>
  <si>
    <t>Общо отчетените междубанкови заеми и депозити на ниво на отчитане, избрано в поле ИД 4C2 (автоматично — да не се попълва)</t>
  </si>
  <si>
    <t>Размер на експозициите за пазарен риск търгуеми дългови инструменти и капиталови инструменти на ниво на отчитане, избрано в поле ИД 4A9</t>
  </si>
  <si>
    <t>a) разделено на Общата рискова експозиция
(автоматично — да не се попълва)</t>
  </si>
  <si>
    <t>б) разделено на Базовия собствен капитал от първи ред
(автоматично — да не се попълва)</t>
  </si>
  <si>
    <t>в) разделено на Общо активи
(автоматично — да не се попълва)</t>
  </si>
  <si>
    <t>Общо експозиции по деривати, на ниво на отчитане, избрано в поле ИД 4A9</t>
  </si>
  <si>
    <t>От които: деривати, с клиринг чрез централен контрагент (ЦК), на ниво на отчитане, избрано в поле ИД 4D9</t>
  </si>
  <si>
    <t>Име на ИЗС
(попълва се, ако отговорът по-горе е „да“)</t>
  </si>
  <si>
    <t>Отговаря ли институцията на трите условия, посочени за това поле (вижте определенията и насоките) към отчетната дата?</t>
  </si>
  <si>
    <t>За институции, които са част от група: Име на предприятието майка от ЕС
(да се попълни, дори отговорът по-горе да е „Не“)</t>
  </si>
  <si>
    <t>За институции, които са част от група: ИКПС на предприятието майка от ЕС
(да се попълни, дори отговорът по-горе да е „Не“)</t>
  </si>
  <si>
    <t>1. Обща информация</t>
  </si>
  <si>
    <t>Работен лист 1 се състои от следните раздели</t>
  </si>
  <si>
    <t xml:space="preserve">A. Идентификация на институцията </t>
  </si>
  <si>
    <t>Б. Лице за контакт за настоящия отчетен образец формуляр</t>
  </si>
  <si>
    <t>В. Определяне на специфични характеристики за изчисляването на индивидуалната годишна вноска</t>
  </si>
  <si>
    <t>Раздел А. Идентификация на институцията</t>
  </si>
  <si>
    <t>Раздел Б. Лице за контакт за настоящия отчетен образец</t>
  </si>
  <si>
    <t>Раздел В. Определяне на специфични характеристики за изчисляване на индивидуалната годишна вноска</t>
  </si>
  <si>
    <t>Раздел Г. Институции, които отскоро са обект на надзор и сливания</t>
  </si>
  <si>
    <t>Работен лист 2. Основна годишна вноска</t>
  </si>
  <si>
    <t>Работен лист 2 се състои от следните раздели</t>
  </si>
  <si>
    <t>Б. Опростен метод на изчисляване</t>
  </si>
  <si>
    <t>Раздел Б. Опростени методи на изчисляване</t>
  </si>
  <si>
    <t>Работен лист 3. Намаления</t>
  </si>
  <si>
    <t>А. Размер на подлежащата на приспадане сума на отговарящи на условията задължения, свързани с клирингови дейности</t>
  </si>
  <si>
    <t>Б. Размер на подлежащата на приспадане сума на отговарящите на условията задължения, свързани с дейността на централен депозитар на ценни книжа (ЦДЦК)</t>
  </si>
  <si>
    <t>В. Размер на подлежащата на приспадане сума на отговарящите на условията задължения, които възникват поради държането на активи или парични средства на клиенти</t>
  </si>
  <si>
    <t xml:space="preserve">Г. Размер на подлежащата на приспадане сума на отговарящите на условията задължения, които произтичат от насърчителни заеми </t>
  </si>
  <si>
    <t>Д. Размер на подлежащата на приспадане сума на активите и пасивите, произтичащи от отговарящи на условията задължения по институционалната защитна схема (ИЗС)</t>
  </si>
  <si>
    <t>Е. Размер на подлежащата на приспадане сума на активите и пасивите, произтичащи от отговарящи на условията вътрешногрупови задължения</t>
  </si>
  <si>
    <t xml:space="preserve">Раздел Б. Размер на подлежащата на приспадане сума на допустимите задължения, свързани с дейностите на централен депозитар на ценни книжа (ЦДЦК) </t>
  </si>
  <si>
    <t>Раздел В. Размер на подлежащата на приспадане сума на отговарящи на условията задължения, които възникват поради държането на активи или средства на клиенти</t>
  </si>
  <si>
    <t>Раздел Е. Размер на подлежаща на приспадане сума на активи и пасиви, произтичащи от отговарящи на изискванията вътрешногрупови задължения</t>
  </si>
  <si>
    <t>Работен лист 4. Корекции на риска</t>
  </si>
  <si>
    <t>Работен лист 4 се състои от следните раздели</t>
  </si>
  <si>
    <t xml:space="preserve">A. Стълб "Рискова експозиция" </t>
  </si>
  <si>
    <t>В. Стълб „Значимост на институцията за стабилността на финансовата система или икономиката“</t>
  </si>
  <si>
    <t>Г. Стълб „Допълнителни показатели за риска, които се определят от органа за преструктуриране“</t>
  </si>
  <si>
    <t xml:space="preserve">Раздел A. Стълб "Рискова експозиция" </t>
  </si>
  <si>
    <t>Раздел Б. Стълб "Стабилност и различни източниците на финансиране"</t>
  </si>
  <si>
    <t>Раздел В. Стълб „Значимост на институцията по отношение на стабилността на финансовата система на икономиката”</t>
  </si>
  <si>
    <t>Пълно наименование на институцията</t>
  </si>
  <si>
    <t>Име на улицата, следвано от номера на сградата</t>
  </si>
  <si>
    <t>Пощенски код</t>
  </si>
  <si>
    <t>Град или населено място на институцията</t>
  </si>
  <si>
    <t>Код по ISO, съответстващ на държавата на пребиваване на институцията</t>
  </si>
  <si>
    <t>Алтернативен/общ адрес на електронна поща/пощенска кутия</t>
  </si>
  <si>
    <t>Международен формат (+ XX AAAA BBBBBB)</t>
  </si>
  <si>
    <t>Вижте 1C3</t>
  </si>
  <si>
    <t>. „ипотечна кредитна институция, финансирана с обезпечени облигации“ означава институциите, посочени в член 45, параграф 3 от ДВПБ. 
. Член 45, параграф 3 от ДВПБ: „Независимо от параграф 1, органите за преструктуриране освобождават ипотечните кредитни институции, финансирани от обезпечени облигации, които съгласно националните закони нямат право да приемат депозити от задължението да изпълняват по всяко време минимално изискване за собствен капитал и приемливи задължения, като:
(а) тези институции ще бъдат ликвидирани чрез националните процедури по несъстоятелност или други видове процедури, прилагани в съответствие с член 38, 40 или 42 от настоящата Директива, предвидени за тези институции; и
(б) такива национални процедури по несъстоятелност или други видове процедури ще гарантират, че кредиторите на тези институции, включително притежателите на обезпечени облигации, ако има такива, ще понесат загуби по начин, който отговаря на целите на преструктурирането.”</t>
  </si>
  <si>
    <t>. „деривати“: вижте 2C1</t>
  </si>
  <si>
    <t xml:space="preserve">. „Задължения“ вижте 2C1 </t>
  </si>
  <si>
    <t>Същото определение за задълженията важи и за активите:
. „отговарящи на изискванията задължения по ИЗС“ означава задължения, произтичащи от споразумения, сключени между „отговарящ на изискванията член на ИЗС“ и друга институция, която е член на същата ИЗС.
. „отговарящ на изискванията член на ИЗС“ означава участник по споразумение, който отговаря на изискванията, определени в член 113, параграф 7 от Регламента за капиталовите изисквания, който има разрешение от компетентния орган да прилага член 113, параграф 7 от РКИ.</t>
  </si>
  <si>
    <t>. „консолидирана основа“ означава консолидационно състояние, което се дължи на прилагането на изискванията на първа част, дял II, глава 2 от РКИ, към определена институция, така както ако тази институция съставляваше, заедно с един или повече други субекти, една- единствена институция (член 4.1, параграф 47 от Регламента за капиталовите изисквания).
. „подконсолидирана основа“ означава въз основа на консолидационното състояние на институция майка, финансов холдинг или смесен финансов холдинг, с изключение на подгрупа от субекти, или въз основа на консолидационното състояние на институция майка, финансов холдинг или смесен финансов холдинг, който не е крайната институция майка, крайният финансовия холдинг или крайният смесен финансов холдинг (член 4.1, параграф 49 от РКИ).
. „Индивидуална основа“ означава, че показателят за риск се отчита на ниво отделно юридическо лице (без освобождаване от задължения или не съществуват данни на подконсолидирана или консолидирана основа в случай на освобождаване).</t>
  </si>
  <si>
    <t>Вижте 1A7</t>
  </si>
  <si>
    <t>Вижте 4A2</t>
  </si>
  <si>
    <t>„Обща рискова експозиция“ съгласно определеното в член 92, параграф 3 от РКИ и се уточнява за целите на образец номер 2/CA2 от приложение I от Регламента за общата рамка на ЕС за финансова отчетност (COREP FINREP).</t>
  </si>
  <si>
    <t>„Съотношение на базовия собствен капитал от първи ред“ означава съотношението, посочено в член 92, параграф 2, буква а) от РКИ и определено за целите на образец 3/CA3 от приложение I от Регламента за общата рамка на ЕС за финансова отчетност (COREP FINREP)</t>
  </si>
  <si>
    <t>Вижте 2A1</t>
  </si>
  <si>
    <t>Общият размер на междубанковите заеми и депозити в ЕС е сборът на съвкупните междубанкови заеми и депозити, държани от институциите във всяка държава членка, изчислен съгласно член 15 от Делегиран регламент (ЕС) 2015/63.</t>
  </si>
  <si>
    <t>. Член 92, параграф 3, буква б), подточка i) от РКИ: „капиталовите изисквания, определени в съответствие с дял IV от настоящата част, дял IV или четвърта част, в зависимост от случая, във връзка с дейността по търговския портфейл на институцията, за следното: (i) позиционен риск”
. Член 92, параграф 4, буква б) от РКИ: „институциите трябва да умножат изискванията по отношение на собствения капитал, посочени в букви б)–д) от посочения параграф, с 12,5.“</t>
  </si>
  <si>
    <t>„Общата задбалансова номинална стойност“ се определя като сбора на сумите, отчетени в редове 100, 140, 150 и 160 и в колона 070 от образец C 40.00.</t>
  </si>
  <si>
    <t xml:space="preserve">„Общата експозиция по деривати“ се определя като сбор от сумите, отчетени в редове 060, 070, 080, 090, 100, 110, 120, 130, 140 на образец C 47.00. </t>
  </si>
  <si>
    <t>Вижте 1C5</t>
  </si>
  <si>
    <t>„Да“ означава, че трите условия по-долу са изпълнени към референтната дата:
   а) институцията е част от група, която е подложена на преструктуриране след получаване на каквито и да било държавни или еквивалентни средства, като например от механизъм за финансиране на преструктуриране;
   б) институцията е част от група, която все още е в период на преструктуриране или преустановяване на дейността; 
   в) институцията е част от група, която не е в последните 2 години от изпълнението на плана за преструктуриране.</t>
  </si>
  <si>
    <t>Според публикуваното от надзорния орган</t>
  </si>
  <si>
    <t>Пример: Treurenberg 22</t>
  </si>
  <si>
    <t>Това поле позволява на институцията да отчете своя код за ПФИ по RIAD. Идентификационен код на ЕСП: Да бъде използван, когато не е наличен код за ПФИ по RIAD.</t>
  </si>
  <si>
    <t>В съответствие с препоръките на националния орган за преструктуриране</t>
  </si>
  <si>
    <t>Това поле позволява на институцията да отчете функционалния адрес на електронната поща, когато има такъв.</t>
  </si>
  <si>
    <t>Това поле позволява на институцията да отчете телефонен номер.</t>
  </si>
  <si>
    <t>Това поле се генерира автоматично, като се умножи „Отговарящи на изискванията задължения, произтичащи от деривати, свързани с клирингови дейности" (3A1) по „Долен праг на деривати“ (3A3). Това позволява да се приложи взетата под внимание долна граница по отношение на общите задължения, произтичащи от деривати (в Раздел В от работен лист „2. Основна годишна вноска“) относно отговарящите на изискванията задължения, произтичащи от деривати, свързани с клирингови дейности, така че приспаднатият размер на дериватите да бъде в съответствие с общата стойност на дериватите в общите задължения.</t>
  </si>
  <si>
    <t>От които произтичащи от деривати</t>
  </si>
  <si>
    <t>От които непроизтичащи от деривати. Това поле се генерира автоматично, като се приспадат отговарящите на изискванията задължения, свързани с клирингови дейности, произтичащи от деривати (3A6), от „Общата счетоводна стойност на отговарящите на изискванията задължения, свързани с клирингови дейности“ (3A5).</t>
  </si>
  <si>
    <t>. Това поле е сборът на отговарящите на изискванията задължения, свързани с клирингови дейности, които не произтичат от деривати (3A7), и „Коригираната стойност на отговарящите на изискванията задължения, свързани с клирингови дейности, произтичащи от деривати“ (3A4). То позволява да се вземат предвид корекциите, направени по отношение на отговарящите на изискванията задължения, произтичащи от деривати, в общите задължения, свързани с клирингови дейности. 
. Получената сума съответства на отговарящите на изискванията задължения, свързани с клирингови дейности, които могат да бъдат приспаднати от коригираните общи задължения (2C6) за изчисляването на индивидуалната вноска.</t>
  </si>
  <si>
    <t>Вижте 3A3</t>
  </si>
  <si>
    <t>Това поле се генерира автоматично, като се умножи 3B1 по 3B3 (същата логика важи и за 3A4)</t>
  </si>
  <si>
    <t>Балансова стойност на отговарящите на изискванията задължения, свързани с дейността на ЦДЦК (както е определено в 3B1). За повече подробности, вижте 3A5.</t>
  </si>
  <si>
    <t>Вижте 3A7</t>
  </si>
  <si>
    <t>Това поле се генерира автоматично, като се добави 3B7 към 3B4 (същата логика важи и за 3A8)</t>
  </si>
  <si>
    <t>Това поле се генерира автоматично, като се извади 3C1 от 2C1 (същата логика важи и за 3A2).</t>
  </si>
  <si>
    <t>Това поле се генерира автоматично, като се умножи 3C1 по 3C3 (същата логика важи и за 3A4)</t>
  </si>
  <si>
    <t>Балансова стойност на отговарящи на изискванията задължения, които произтичат от държането на активи или парични средства на клиенти (според определеното в 3С1).  За повече подробности вижте 3A5.</t>
  </si>
  <si>
    <t>Това поле се генерира автоматично, като се добави 3C7 към 3C4 (същата логика важи и за 3A8)</t>
  </si>
  <si>
    <t>Това поле се генерира автоматично, като се извади 3D1 от 2C1 (същата логика важи и за 3A2).</t>
  </si>
  <si>
    <t>Това поле се генерира автоматично, като се умножи 3D1 по 3D3 (същата логика важи и за 3A4)</t>
  </si>
  <si>
    <t>Балансова стойност на отговарящи на изискванията задължения, които произтичат от насърчителни заеми (съгласно определеното в 3D1). За повече подробности вижте 3A5.</t>
  </si>
  <si>
    <t>Това поле се генерира автоматично, като се добави 3D7 към 3D4 (същата логика важи и за 3A8)</t>
  </si>
  <si>
    <t>Това поле се генерира автоматично, като се извади 3E1 от 2C1 (същата логика важи и за 3A2).</t>
  </si>
  <si>
    <t>Това поле се генерира автоматично, като се умножи 3E1 по 3E3 (същата логика важи и за 3A4)</t>
  </si>
  <si>
    <t>Балансова стойност на отговарящите на изискванията задължения по ИЗС (съгласно определеното в 3E1). За повече подробности вижте 3A5.</t>
  </si>
  <si>
    <t>Това поле се генерира автоматично, като се добави 3E7 към 3E4 (същата логика важи и за 3A8)</t>
  </si>
  <si>
    <t>. Балансова стойност на отговарящите на изискванията активи по ИЗС (според определеното в 3E1), държани от отговарящ на изискванията член на ИЗС. 
. Тези активи следва да пораждат отговарящи на изискванията задължения по ИЗС, държани от съответния отговарящ на изискванията член на ИЗС, според определеното в „3E5“. В противен случай тези активи не отговарят на изискванията.</t>
  </si>
  <si>
    <t>. Това поле се генерира автоматично, като се сумира „Коригирана стойност на общите отговарящите на изискванията задължения по ИЗС” (3E8) и „Коригирана стойност на общия размер на отговарящите на изискванията активи по ИЗС“ (3E10), като тази сума се раздели на 2.
. Това позволява да се приспаднат равномерно отговарящите на изискванията задължения по ИЗС от общия размер на задълженията на членовете на ИЗС. 
. Получената сума съответства на отговарящите на изискванията активи и задължения, произтичащи от отговарящи на изискванията задължения по ИЗС, които могат да бъдат приспаднати от коригираните общи задължения (2C6) за изчисляването на индивидуалната вноска.</t>
  </si>
  <si>
    <t>Това поле се генерира автоматично чрез приспадане на 3F1 от 2C1 (същата логика важи и за 3A2).</t>
  </si>
  <si>
    <t>Това поле се генерира автоматично, като се умножи 3F1 по 3F3 (същата логика важи и за 3A4)</t>
  </si>
  <si>
    <t>Балансова стойност на отговарящите на изискванията вътрешногрупови задължения (според определеното в 3F1). За повече подробности вижте 3A5.</t>
  </si>
  <si>
    <t>Това поле се генерира автоматично, като се добави 3F7 към 3F4 (същата логика важи и за 3A8)</t>
  </si>
  <si>
    <t xml:space="preserve">. Балансова стойност на отговарящите на изискванията вътрешногрупови активи (според определеното по-горе), държани от институцията. 
. Тези активи на отчетната институция следва да са отчетени като вътрешногрупови задължения от кредитната институция - контрагент, според определеното в поле „3F5“. В противен случай тези активи не отговарят на изискванията. </t>
  </si>
  <si>
    <t>. Това поле се генерира автоматично чрез сумиране на „Коригираната стойност на отговарящите на изискванията вътрешногрупови задължения, произтичащи от деривати” (3F8) и „Коригираната стойност на общо отговарящи на изискванията вътрешногрупови активи“ (3F10), като тази сума се раздели на 2.
. Това позволява равномерно приспадане на отговарящите на изискванията вътрешногрупови задължения от размера на общата сума на задълженията на кредитните институции в групата. 
. Получената сума съответства на отговарящите на изискванията вътрешногрупови активи и задълженияпасиви, които могат да бъдат приспаднати от коригираните общи задълженияпасиви (2C6) за изчисляването на индивидуалната вноска.</t>
  </si>
  <si>
    <t>Това поле важи само ако стойността на полето 4A2 е:
„подконсолидирано“, тогава институцията следва да попълни цялото наименование на институцията майка от ЕС.
„консолидирано“, тогава институциите следва да попълнят цялото наименование на институцията майка в ЕС.</t>
  </si>
  <si>
    <t xml:space="preserve">Това поле важи само ако стойността на полето 4A2 е:
„подконсолидирано“, тогава институцията следва да попълни ИКПС (вижте 1A6) на институцията майка от ЕС.
„консолидирано“, тогава институциите следва да попълнят ИКПС (вижте 1A6) на институцията майка на ЕС.
</t>
  </si>
  <si>
    <t>За отчетната дата и отчетното ниво, избрани в 4A2</t>
  </si>
  <si>
    <t>Същите правила важат и за 4A3.</t>
  </si>
  <si>
    <t>Същите правила важат и за 4A4.</t>
  </si>
  <si>
    <t>Същите правила важат и за 4A6.</t>
  </si>
  <si>
    <t>Това поле следва да бъде попълнено на отчетната дата и на отчетното ниво, избрано в 4A9.</t>
  </si>
  <si>
    <t>Това поле се генерира автоматично</t>
  </si>
  <si>
    <t>Към отчетната дата и на отчетното ниво, избрано в 4В2</t>
  </si>
  <si>
    <t xml:space="preserve">-          Институцията трябва да сумира всички суми, отразени в клетките, посочени в колона и ред в съответните образци. </t>
  </si>
  <si>
    <t>Това поле се генерира автоматично
Знаменател 4A15</t>
  </si>
  <si>
    <t>Това поле се генерира автоматично
Знаменател 4A14</t>
  </si>
  <si>
    <t>Това поле се генерира автоматично
Знаменател 4A17</t>
  </si>
  <si>
    <t>Това поле важи само ако стойността на поле 1C4 е „Да“. 
. Следва да бъде попълнено с цялото наименование на ИЗС.</t>
  </si>
  <si>
    <t>Работният лист консолидира информацията, предоставена в отчетния образец, и включва правила за валидиране и проверки за съответствие, които трябва да бъдат прегледани от институцията преди подаването на информацията. Този работен лист трябва да бъде предназначен да указва резултатите от проверките, които евентуално могат да доведат до грешка за институцията.</t>
  </si>
  <si>
    <t>Валидиране на формата на полетата, попълнени от институцията (полета с жълт фон)</t>
  </si>
  <si>
    <t xml:space="preserve">Институция, която отговаря на изискванията за опростен метод за изчисляване на вноските съгласно работен лист 2 – Раздел Б, трябва да попълни само работен лист 1 и 2 (до Раздел Б). </t>
  </si>
  <si>
    <t xml:space="preserve">Проверки за съответствие </t>
  </si>
  <si>
    <t>Първите две букви на кода за ПФИ по RIAD („1A6“) трябва да съответстват на двубуквения код по ISO на държавата на регистрация („1A5“).</t>
  </si>
  <si>
    <t>ИКПС („1A7“) следва да се попълни с 20 буквено-цифрови знака</t>
  </si>
  <si>
    <t>Дадена кредитна институция не може да бъде същевременно и инвестиционен посредник и обратното. Дадена институция трябва да бъде едното или другото</t>
  </si>
  <si>
    <t>Централен орган („1C2“) трябва да предоставя данни на (под)консолидирано ниво („4A9“) [базов собствен капитал от първи ред]</t>
  </si>
  <si>
    <t>Централен орган („1C2“) трябва да предоставя данни на (под)консолидирано ниво („4B2“) [LCR]</t>
  </si>
  <si>
    <t>Централен орган („1C2“) трябва да предоставя данни на (под)консолидирано ниво („4C2“) [междубанкови заеми и депозити].</t>
  </si>
  <si>
    <t>На институция не може да се гарантира разрешението, посочено в член 113, параграф 7 от РКИ („1C4“), без да е член на ИЗС („1C3“).</t>
  </si>
  <si>
    <t>Инвестиционен посредник с ограничени услуги и дейности („1C8“) не може да бъде кредитна институция (1C1), централен орган (1C2), ЦК („1C5“), ЦДЦК („1C6“), насърчителна банка („1C9“) или кредитна институция за ипотечни кредити, финансирана с обезпечени облигации („1C10“).</t>
  </si>
  <si>
    <t>Само инвестиционен посредник („1C7“) може да бъде инвестиционен посредник с ограничени услуги („1C8“).</t>
  </si>
  <si>
    <t>Общо задължения („2A1“) – Собствен капитал („2A2“) – Гарантирани депозити („2A3“) трябва да бъдат по-големи от 0</t>
  </si>
  <si>
    <t>Счетоводната стойност на задълженията, произтичащи от всички балансово отчитани деривати (с изключение на кредитните деривати) („2C2“), трябва да бъде по-малка от Общо задължения („2A1“)</t>
  </si>
  <si>
    <t>Счетоводната стойност на задълженията, произтичащи от всички балансово отчитани деривати (с изключение на кредитни деривати)(„2C2“), трябва да бъде по-голяма или равна на отговарящите на изискванията задължения, свързани с клирингови дейности, произтичащи от балансово отчитани деривати („3A6“)</t>
  </si>
  <si>
    <t>Счетоводната стойност на задълженията, произтичащи от всички договори за деривати (с изключение на кредитни деривати), държани в баланса („2C2“), трябва да бъде по-голяма или равна на отговарящите на изискванията задължения, свързани с дейностите на ЦДЦК, произтичащи от деривати, държани в баланса („3B6“)</t>
  </si>
  <si>
    <t>Счетоводната стойност на задълженията, произтичащи от всички договори за деривати (с изключение на кредитни деривати), държани в баланса („2C2“), трябва да бъде по-голяма или равна на отговарящите на изискванията задължения, възникващи по силата на държането на активи или средства на клиенти, произтичащи от деривати, държани в баланса („3C6“)</t>
  </si>
  <si>
    <t>Счетоводната стойност на задълженията, произтичащи от всички договори за деривати (с изключение на кредитни деривати), държани в баланса („2C2“), трябва да бъде по-голяма или равна на отговарящите на изискванията задължения, които произтичат от насърчителни заеми, произтичащи от деривати, държани в баланса („3D6“),</t>
  </si>
  <si>
    <t>Счетоводната стойност на задълженията, произтичащи от всички договори за деривати (с изключение на кредитни деривати), държани в баланса („2C2“), трябва да бъде по-голяма или равна на отговарящите на изискванията задължения по ИЗС, произтичащи от деривати, държани в баланса („3E6“)</t>
  </si>
  <si>
    <t>Дадена институция може да приспада отговарящи на изискванията задължения по ИЗС („3E11“), само ако компетентният орган е издал разрешението, посочено в член 113, параграф 7 от РКИ („1C4 “)</t>
  </si>
  <si>
    <t>Само институция, която е централен контрагент („1C5“) може да приспадне задължения, свързани с клирингови дейности („3A8“)</t>
  </si>
  <si>
    <t>Само институция, която е ЦДЦК („1C6“) може да приспадне отговарящите на изискванията задължения, свързани с дейностите на ЦДЦК („3B8“)</t>
  </si>
  <si>
    <t>Само инвестиционен посредник („1C7“) може да приспадне отговарящи на изискванията задължения, които възникват поради държането на активи или средства на клиенти („3C8“)</t>
  </si>
  <si>
    <t>Само институция, която използва насърчителни заеми („1C9“), може да приспадне отговарящи на изискванията задължения, които произтичат от насърчителни заеми („3D8“)</t>
  </si>
  <si>
    <t>Началната дата на надзора („1D1“) следва да бъде попълнена само ако датата е в годината преди периода на внасяне на вноските. В противен случай полето трябва да бъде оставено празно.</t>
  </si>
  <si>
    <t xml:space="preserve"> Институциите предоставят на ЕСП последните заверени годишни финансови отчети, налични преди 31 декември на годината преди периода на вноските. Моля, проверете референтната дата („1E1“)</t>
  </si>
  <si>
    <t>Когато дадена институция отговаря на изискванията за плащане чрез еднократна сума („2B2“), тя следва ясно да посочи дали е избрала алтернативно изчисляване („2B3“ &lt; &gt; „Не е приложимо“).</t>
  </si>
  <si>
    <t>Счетоводната стойност на задълженията, произтичащи от всички балансово отчитани деривати (с изключение на кредитни деривати) („2C2“), трябва да бъде по-голяма или равна на задълженията в рамките на групата, произтичащи от балансово отчитани деривати („3F6“)</t>
  </si>
  <si>
    <t>Счетоводната стойност на отговарящите на изискванията задължения, свързани с клирингови дейности, произтичащи от балансово отчитани деривати („3A6“), не следва да бъде по-голяма от общата счетоводна стойност на отговарящите на изискванията задължения, свързани с клирингови дейности („3A5“).</t>
  </si>
  <si>
    <t>Счетоводната стойност на отговарящите на изискванията задължения, свързани с дейността на ЦДЦК, произтичащи от балансово отчитани деривати („3B6“), не следва да бъде по-голяма от общата счетоводна стойност на отговарящите на изискванията задължения, свързани с дейността на ЦДЦК („3B5“).</t>
  </si>
  <si>
    <t>Счетоводната стойност на отговарящите на изискванията задължения, свързани с държането на активи на клиенти, получени от балансово отчитани деривати („3C6“), не следва да бъде по-голяма от общата счетоводна стойност на отговарящите на изискванията задължения, свързани с държането на активи на клиенти („3C5“).</t>
  </si>
  <si>
    <t>Счетоводната стойност на отговарящите на изискванията задължения, свързани с насърчителни заеми, получени от балансово отчитани деривати („3D6“), не следва да бъде по-голяма от общата счетоводна стойност на отговарящите на изискванията задължения по отношение на насърчителните заеми („3D5“).</t>
  </si>
  <si>
    <t>Счетоводната стойност на отговарящите на изискванията задължения по ИЗС, произтичащи от балансово отчитани деривати („3E6“), не следва да бъде по-голяма от общата счетоводна стойност на отговарящите на изискванията задължения по ИЗС („3E5“).</t>
  </si>
  <si>
    <t>Счетоводната стойност на отговарящите на изискванията вътрешногрупови задължения, произтичащи от деривати, държани в баланса („3F6“), не следва да бъде по-голяма от общата счетоводна стойност на отговарящите на изискванията вътрешногрупови задължения („3F5“).</t>
  </si>
  <si>
    <t>Стойността на дериватите, свързани с клирингови дейности („3A1“), следва да бъде по-малка или равна на общата стойност на дериватите („2C1“)</t>
  </si>
  <si>
    <t>Стойността на дериватите, свързани с дейности на ЦДЦК (3B1), следва да бъде по-малка или равна на общата стойност на дериватите („2C1“).</t>
  </si>
  <si>
    <t>Стойността на дериватите, свързани с държането на активи и средства на клиенти („3C1“), следва да бъде по-малка или равна на общата стойност на дериватите („2C1“).</t>
  </si>
  <si>
    <t>Стойността на дериватите, свързани с насърчителни заеми („3D1“), следва да бъде по-малка или равна на общата стойност на дериватите („2C1“).</t>
  </si>
  <si>
    <t>Стойността на дериватите, свързани със задълженията по ИЗС („3E1“), следва да бъде по-малка или равна на общата стойност на дериватите („2C1“).</t>
  </si>
  <si>
    <t>Стойността на дериватите, свързани с вътрешногрупови задължения („3F1“), следва да бъде по-малка или равна на общата стойност на дериватите („2C1“).</t>
  </si>
  <si>
    <t>Когато компетентният орган не е гарантирал на институцията освобождаване от задължението за прилагане на показателя за риска съотношение на базовия собствен капитал от първи ред на индивидуално ниво („4A8“), отчитането на показателя за риска съотношение на базовия собствен капитал от първи ред следва да бъде на индивидуално ниво („4A9“)</t>
  </si>
  <si>
    <t>Когато отчитането на съотношението на базовия собствен капитал от първи ред не е на индивидуално ниво („4A9“), тогава ИКПС на предприятието майка („4A11“) следва да се попълни с 20 буквено-цифрови знака.</t>
  </si>
  <si>
    <t>Когато компетентният орган не е гарантирал на институцията освобождаване от задължението за прилагане на показателя за риск коефициент на ликвидно покритие към институцията на индивидуално ниво („4B1“), отчитането на показателя за риска коефициент на ликвидно покритие следва да бъде на индивидуално ниво („4B2“).</t>
  </si>
  <si>
    <t>Когато отчитането на коефициента на ликвидно покритие не е на индивидуално ниво („4B2“), тогава ИКПС на предприятието майка („4B4“) следва да се попълни с 20 буквено-цифрови знака.</t>
  </si>
  <si>
    <t>Ако поле „4A9“ е „Индивидуално“, тогава общо активите в поле „4A17“ трябва да бъдат равни на общо задълженията в поле „2A1“.</t>
  </si>
  <si>
    <t>Когато компетентният орган не е гарантирал на институцията освобождаване от изискването за отчитане на междубанкови заеми и на индивидуално ниво („4C1“), отчитането следва да бъде на индивидуално ниво („4C2“).</t>
  </si>
  <si>
    <t>Когато отчитането на междубанковите заеми и депозити не е на индивидуално ниво („4C2“), тогава ИКПС на предприятието майка („4C4“) следва да се попълни с 20 буквено-цифрови знака.</t>
  </si>
  <si>
    <t>Ако поле „4C2“ е „Индивидуално“, тогава общият размер на междубанковите депозити („4C7“) трябва да бъде по-малък от общия размер на задълженията на институцията („2A1“).</t>
  </si>
  <si>
    <t>Общата експозиция по деривати („4D9“) трябва да бъде равна на или по-голяма от дериватите, преминали през клиринг чрез централен контрагент („4D10“)</t>
  </si>
  <si>
    <t>Попълнен ли е отчетният образец?
(„NOK“ означава, че следва да се попълни)</t>
  </si>
  <si>
    <t>Има ли суми 0 (нула)? 
(„NOK“ означава, че отчетната единица следва да коригира; „Warning“ означава, че отчетната единица следва да провери)</t>
  </si>
  <si>
    <t>Тест за уместност (дали се прилага правилото за валидиране по отношение на тази институция?)</t>
  </si>
  <si>
    <t>Извършен ли е контрол? 
(„NOK“ означава, че отчетната единица следва да коригира; „Warning“ означава, че отчетната единица следва да провери)</t>
  </si>
  <si>
    <t>Проверки за съответствие</t>
  </si>
  <si>
    <t>ОБЩ ФОРМАТ</t>
  </si>
  <si>
    <t>ОБЩА СЪГЛАСУВАНОСТ</t>
  </si>
  <si>
    <t>Основни забележки</t>
  </si>
  <si>
    <t>A. Цел и структура на отчетния формуляр</t>
  </si>
  <si>
    <t xml:space="preserve">В съответствие с член 70 от Регламент (ЕС) № 806/2014 (наричан по-долу „Регламент за ЕМП“), всяка година изчисляването на индивидуалните вноски за отделните институции се основава на:
</t>
  </si>
  <si>
    <t>Отчетният формуляр се състои от следните шест работни листа:</t>
  </si>
  <si>
    <t xml:space="preserve">Институция, която отговаря на изискванията за прилагане на опростен метод за изчисляване на вноски съгласно работен лист 2 – раздел Б, трябва да попълнят само работен лист 1 и 2 (до Раздел Б). </t>
  </si>
  <si>
    <t>Б. Общи указания за попълване на отчетния образец</t>
  </si>
  <si>
    <t>В. Подаване на отчетен образец и следващите стъпки</t>
  </si>
  <si>
    <t>Правомощия на ЕСП за провеждане на разследвания: В съответствие с членове 34, 35 и 36 от Регламента за ЕМП и за целите на изпълнението на своите задачи съгласно същия Регламент, ЕСП може да изисква информация, да провежда разследвания и/или проверки на място при обстоятелствата, посочени в тези членове.</t>
  </si>
  <si>
    <t>Г. Правни позовавания</t>
  </si>
  <si>
    <t xml:space="preserve"> Основни правни позовавания в настоящия отчетен формуляр:</t>
  </si>
  <si>
    <t>Бележки под линия:</t>
  </si>
  <si>
    <t>1 член 2, буква в) от Регламента за ЕМП</t>
  </si>
  <si>
    <t xml:space="preserve">2 член 12 от Делегиран регламент </t>
  </si>
  <si>
    <t xml:space="preserve">3 член 14 от Делегиран регламент </t>
  </si>
  <si>
    <t xml:space="preserve">4 член 2 от Делегиран регламент  </t>
  </si>
  <si>
    <t xml:space="preserve">5 член 8 от Делегиран регламент </t>
  </si>
  <si>
    <t xml:space="preserve">6 член 17 от Делегиран регламент </t>
  </si>
  <si>
    <t xml:space="preserve">7 член 13 от Делегиран регламент </t>
  </si>
  <si>
    <t xml:space="preserve">8 член 3, параграф 11 от Делегиран регламент </t>
  </si>
  <si>
    <t>Институциите, които отговарят на условията за прилагане на опростения метод за изчисляване на вноски, трябва да следват конкретните указания в отчетния образец.</t>
  </si>
  <si>
    <t>Всички полета с жълт фон следва да бъдат попълвани от институцията съгласно общите указания по-долу.</t>
  </si>
  <si>
    <t>Институциите следва да спазват инструкциите, определенията и насоките, посочени в настоящия отчетен образец.</t>
  </si>
  <si>
    <t>Крайният срок за подаване на данните се определя от националния орган за преструктуриране</t>
  </si>
  <si>
    <t>вноска, изчислена в зависимост от рисковия профил на институцията (вноска, коригирана спрямо риска).</t>
  </si>
  <si>
    <t>Обща информация:</t>
  </si>
  <si>
    <t>Основна годишна вноска:</t>
  </si>
  <si>
    <t>Намаления:</t>
  </si>
  <si>
    <t xml:space="preserve">Корекции на риска: </t>
  </si>
  <si>
    <t>Определения и насоки:</t>
  </si>
  <si>
    <t>Валидации:</t>
  </si>
  <si>
    <t>Всички полета с ЖЪЛТ фон следва да бъдат попълнени от институцията съгласно общите инструкции по-долу.</t>
  </si>
  <si>
    <t>Автоматично се генерират полетата със СИН фон.</t>
  </si>
  <si>
    <t>Следва да се спазват определенията, насоките и форматът, определени за всяко поле. За всяко поле дадена „връзка“ води до неговото определение и до свързаните с него насоки. Връзките, изписани в ЧЕРВЕНО, имат пряка препратка към надзорната отчетност (COREP/FINREP). Моля, направете справка с препратката в работен лист „Определения и насоки“.</t>
  </si>
  <si>
    <t>Обхват на прилагане: Настоящият отчетен образец се прилага за следните институции:</t>
  </si>
  <si>
    <t>• кредитни институции, установени в участваща държава членка, съгласно определението в член 2, параграф 1, точка 2 от Директива 2014/59/ЕС; и</t>
  </si>
  <si>
    <t>Всички полета следва да бъдат попълнени с информация на индивидуално ниво, с изключение на:</t>
  </si>
  <si>
    <t>Когато две институции в обхвата са се слели през текущата отчетна година (както е определено в точка 3 по-горе), могат да възникнат различни сценарии:</t>
  </si>
  <si>
    <t>• Институция, която е новолицензирана в резултат от сливането на две институции (A+B=C)</t>
  </si>
  <si>
    <t>• Една институция съхранява банковия лиценз (A+B=A)</t>
  </si>
  <si>
    <t>•  Частично сливане, при което двете институции запазват своите банкови лицензи (A+B=A+B)</t>
  </si>
  <si>
    <t>Във всички тези случаи, моля, свържете се с националния орган за преструктуриране.</t>
  </si>
  <si>
    <t>Осигуряване на качеството на данните на ниво отчетна институция:</t>
  </si>
  <si>
    <t xml:space="preserve">а) преди да подадат отчетния образец до националния орган за преструктуриране, институциите трябва да проверят дали отчетът отговаря на валидациите в работен лист 6;
</t>
  </si>
  <si>
    <t xml:space="preserve">б) при определени обстоятелства от институциите може да бъде поискано да представят допълнителен документ за достоверност. В такива случаи националните органи за преструктуриране ще предоставят допълнителни инструкции.  </t>
  </si>
  <si>
    <t>Общи правила за формат и стойности:</t>
  </si>
  <si>
    <t>а) Данните следва да се предоставят, като се спазва форматът, определен за всяко поле. Стойностите на данните следва да се предоставят в абсолютна стойност (не се отчитат отрицателни суми). Паричните суми следва да бъдат изразени в евро, закръглени до най-близкото цяло число (т.е. сумите не следва да съдържат цифри след десетичен знак). Цифрите след десетичния знак следва да бъдат разделени с точка (.) или запетая (,) в зависимост от езиковите настройки в Excel.</t>
  </si>
  <si>
    <t xml:space="preserve">б) По подразбиране стойностите трябва да бъдат определени така, че:
</t>
  </si>
  <si>
    <t>•  „Не е приложимо“, когато полето не е приложимо за банката (например, ако институцията не отговаря на условията за еднократна годишна вноска за малки институции, въпросът в поле „2B3“, който се отнася до алтернативно изчисляване на размера на отделните годишни вноски, не е приложим)</t>
  </si>
  <si>
    <t>•  „Не е налично“, когато полето е приложимо за институцията, но това събитие отсъства (свързано със следващата точка).</t>
  </si>
  <si>
    <t>Въпросите, свързани с попълването на отчетния образец, следва да бъдат адресирани до националния орган за преструктуриране в съответствие с реда, определен от този орган.</t>
  </si>
  <si>
    <t>За декларацията за поверителност на личните данни във връзка с посочените тук данни за контакт, моля, направете справка на уебсайта на ЕСП.</t>
  </si>
  <si>
    <t>Директива 2014/59/ЕС на Европейския парламент и на Съвета от 15 май 2014 година за създаване на рамка за възстановяване и преструктуриране на кредитни институции и инвестиционни посредници</t>
  </si>
  <si>
    <t>Наричана по-нататък „ДВПБ“ (Директива за възстановяване и преструктуриране на банки)</t>
  </si>
  <si>
    <t>Регламент (ЕС) № 806/2014 на Европейския парламент и на Съвета от 15 юли 2014 година за установяването на еднообразни правила и еднообразна процедура за преструктурирането на кредитни институции и някои инвестиционни посредници в рамките на Единния механизъм за преструктуриране и Единния фонд за преструктуриране</t>
  </si>
  <si>
    <t>Наричан по-долу „Делегиран регламент“</t>
  </si>
  <si>
    <t>Регламент за изпълнение (ЕС) 2015/81 на Съвета от 19 декември 2014 година за определяне на еднообразни условия за прилагане на Регламент (ЕС) № 806/2014 на Европейския парламент и на Съвета по отношение на предварителните вноски в Единния фонд за преструктуриране</t>
  </si>
  <si>
    <t>Наричан по-долу „Регламент за изпълнение“</t>
  </si>
  <si>
    <t>Наричан по-долу „РКИ“ (Регламент за капиталовите изисквания)</t>
  </si>
  <si>
    <t>Наричан по-долу „Регламент за общата рамка на ЕС за финансова отчетност (COREP FINREP)“</t>
  </si>
  <si>
    <t>Директива 2014/49/ЕС от 16 април 2014 година относно схемите за гарантиране на депозити</t>
  </si>
  <si>
    <t>Наричана по-долу „Директива 2014/49/ЕС (ДСГД)“</t>
  </si>
  <si>
    <t>Събира информация, която позволява идентифициране на институцията.</t>
  </si>
  <si>
    <t>Събира информация за изчисляване на основната годишна вноска и за определяне дали институцията отговаря на изискванията за прилагане на опростен метод за изчисляване на вноски.</t>
  </si>
  <si>
    <t>Събира информация относно приспадането на отговарящи на изискванията позиции от основната годишна вноска (ако и приложимо).</t>
  </si>
  <si>
    <t>Събира информация относно показателите за риск на институцията, за да приложи корекцията на риска към основната годишна вноска (ако е приложимо).</t>
  </si>
  <si>
    <t>Дава определения и насоки за всяко поле на отчетния образец и съдържа препратки към европейските рамки за надзорна отчетност (ако е приложимо). Не е необходимо този работен лист да се попълва от институцията.</t>
  </si>
  <si>
    <t>Консолидира отчетената във формуляра информация и осигурява преглед на изпълнените правила за валидиране и проверките за съответствие.</t>
  </si>
  <si>
    <t>Да</t>
  </si>
  <si>
    <t>Не</t>
  </si>
  <si>
    <t>Не е приложимо</t>
  </si>
  <si>
    <t>Текст</t>
  </si>
  <si>
    <t>Буквено-цифрово</t>
  </si>
  <si>
    <t>Номер</t>
  </si>
  <si>
    <t>Празно (ако не е приложимо)</t>
  </si>
  <si>
    <t>Сума</t>
  </si>
  <si>
    <t>индивидуална</t>
  </si>
  <si>
    <t>подконсолидирана</t>
  </si>
  <si>
    <t>консолидирана основа</t>
  </si>
  <si>
    <t>ИД на полето</t>
  </si>
  <si>
    <t>Поле</t>
  </si>
  <si>
    <t>Формат 
(максимален брой знаци)</t>
  </si>
  <si>
    <t>Стойност</t>
  </si>
  <si>
    <t>Връзка с определенията и насоките за прилагане</t>
  </si>
  <si>
    <t xml:space="preserve">Формат </t>
  </si>
  <si>
    <t>ГГГГ-MM-ДД</t>
  </si>
  <si>
    <t>Работен лист</t>
  </si>
  <si>
    <t>Определения</t>
  </si>
  <si>
    <t>Ръководство</t>
  </si>
  <si>
    <t>Поле за попълване от институцията? (да/не)</t>
  </si>
  <si>
    <t>Приложение</t>
  </si>
  <si>
    <t>Номер на образец</t>
  </si>
  <si>
    <t>Код на образец</t>
  </si>
  <si>
    <t>Реф. номер</t>
  </si>
  <si>
    <t>Колона</t>
  </si>
  <si>
    <t>Ред</t>
  </si>
  <si>
    <t>ИД на правило</t>
  </si>
  <si>
    <t>изключване на валутните стоки и суровини, които трябва да се изпълнят</t>
  </si>
  <si>
    <t>Не е налично</t>
  </si>
  <si>
    <t>частично</t>
  </si>
  <si>
    <t>липсващ</t>
  </si>
  <si>
    <t xml:space="preserve">Когато информация не се предостави от институцията, ЕСП ще използва приблизителни оценки или собствени предположения, за да изчисли годишната вноска на институцията или ще зададе на съответната институция най-високия множител за корекция на риска, както е посочено в член 9 от Делегирания регламент (Бележки под линия 6). </t>
  </si>
  <si>
    <t>• инвестиционни посредници, установени в участваща държава членка, съгласно определението в член 2, параграф 1, точка 3 от Директива 2014/59/ЕС, когато са обхванати от надзора на консолидирана основа на предприятието майка, осъществяван от ЕЦБ в съответствие с член 4, параграф 1, буква ж) от Регламент (ЕС) № 1024/2013 (Бележки под линия 1).</t>
  </si>
  <si>
    <t>Съответствие с надзорната отчетност: Работните листове следва да бъдат попълнени с информация, както е отчетена от институцията в съответния последен надзорен отчет, предоставен на компетентния орган, който се отнася за съответната година на заверения годишен отчет, посочен в указанията по-горе (т.е. Обща инструкция № 4) (Бележки под линия 3).</t>
  </si>
  <si>
    <t>SRF_title</t>
  </si>
  <si>
    <t>SRF_header_Field</t>
  </si>
  <si>
    <t>SRF_header_Value</t>
  </si>
  <si>
    <t>SRF_01_title</t>
  </si>
  <si>
    <t>1. General information</t>
  </si>
  <si>
    <t>1. Allgemeine Angaben</t>
  </si>
  <si>
    <t>1. Informations générales</t>
  </si>
  <si>
    <t>1. Γενικές πληροφορίες</t>
  </si>
  <si>
    <t>1. Información general</t>
  </si>
  <si>
    <t>1. Üldteave</t>
  </si>
  <si>
    <t>1. Yleistiedot</t>
  </si>
  <si>
    <t>1. Informazioni generali</t>
  </si>
  <si>
    <t>1. Bendra informacija</t>
  </si>
  <si>
    <t>1. Algemene informatie</t>
  </si>
  <si>
    <t>1. Splošne informacije</t>
  </si>
  <si>
    <t>1. Všeobecné informácie</t>
  </si>
  <si>
    <t>SRF_01_A_title</t>
  </si>
  <si>
    <t>SRF_01_B_title</t>
  </si>
  <si>
    <t>SRF_01_C_title</t>
  </si>
  <si>
    <t>SRF_01_D_title</t>
  </si>
  <si>
    <t>SRF_01_E_title</t>
  </si>
  <si>
    <t>SRF_02_title</t>
  </si>
  <si>
    <t>2. Jährlicher Grundbeitrag</t>
  </si>
  <si>
    <t>2. Contribution annuelle de base</t>
  </si>
  <si>
    <t>2. Βασική ετήσια εισφορά</t>
  </si>
  <si>
    <t>2. Contribución anual de base</t>
  </si>
  <si>
    <t>2. Aasta baasosamakse</t>
  </si>
  <si>
    <t>2. Vuotuinen perusrahoitusosuus</t>
  </si>
  <si>
    <t>2. Bazinis metinis įnašas</t>
  </si>
  <si>
    <t>2. Jaarlijkse basisbijdrage</t>
  </si>
  <si>
    <t>2. Osnovni letni prispevek</t>
  </si>
  <si>
    <t>2. Základný ročný príspevok</t>
  </si>
  <si>
    <t>2. Основна годишна вноска</t>
  </si>
  <si>
    <t>SRF_02_title_comment</t>
  </si>
  <si>
    <t>SRF_02_A_title</t>
  </si>
  <si>
    <t>SRF_02_A_title_legal</t>
  </si>
  <si>
    <t>SRF_02_B_title</t>
  </si>
  <si>
    <t>SRF_02_B_title_legal</t>
  </si>
  <si>
    <t>SRF_02_B_comment</t>
  </si>
  <si>
    <t>SRF_02_B_o_warning</t>
  </si>
  <si>
    <t>SRF_02_C_title</t>
  </si>
  <si>
    <t>SRF_02_C_title_legal</t>
  </si>
  <si>
    <t>SRF_02_C_comment</t>
  </si>
  <si>
    <t>SRF_03_title</t>
  </si>
  <si>
    <t>3. Abzüge</t>
  </si>
  <si>
    <t>3. Déductions</t>
  </si>
  <si>
    <t>3. Αφαιρέσεις</t>
  </si>
  <si>
    <t>3. Deducciones</t>
  </si>
  <si>
    <t>3. Mahaarvamised</t>
  </si>
  <si>
    <t>3. Vähennykset</t>
  </si>
  <si>
    <t>3. Deduzioni</t>
  </si>
  <si>
    <t>3. Atskaitymai</t>
  </si>
  <si>
    <t>3. Aftrek</t>
  </si>
  <si>
    <t>3. Odbitki</t>
  </si>
  <si>
    <t>3. Odpočty</t>
  </si>
  <si>
    <t>3. Намаления</t>
  </si>
  <si>
    <t>SRF_03_comment</t>
  </si>
  <si>
    <t>SRF_03_warning</t>
  </si>
  <si>
    <t>SRF_03_A_title</t>
  </si>
  <si>
    <t>SRF_03_A_title_legal</t>
  </si>
  <si>
    <t>SRF_03_A_comment</t>
  </si>
  <si>
    <t>SRF_03_A_i_title</t>
  </si>
  <si>
    <t>SRF_03_A_i_comment</t>
  </si>
  <si>
    <t>SRF_03_A_ii_title</t>
  </si>
  <si>
    <t>SRF_03_A_ii_comment</t>
  </si>
  <si>
    <t>SRF_03_B_title</t>
  </si>
  <si>
    <t>SRF_03_B_title_legal</t>
  </si>
  <si>
    <t>SRF_03_B_comment</t>
  </si>
  <si>
    <t>SRF_03_B_i_title</t>
  </si>
  <si>
    <t>SRF_03_B_i_comment</t>
  </si>
  <si>
    <t>SRF_03_B_ii_title</t>
  </si>
  <si>
    <t>SRF_03_B_ii_comment</t>
  </si>
  <si>
    <t>SRF_03_C_title</t>
  </si>
  <si>
    <t>SRF_03_C_title_legal</t>
  </si>
  <si>
    <t>SRF_03_C_comment</t>
  </si>
  <si>
    <t>SRF_03_C_i_title</t>
  </si>
  <si>
    <t>SRF_03_C_i_comment</t>
  </si>
  <si>
    <t>SRF_03_C_ii_title</t>
  </si>
  <si>
    <t>SRF_03_C_ii_comment</t>
  </si>
  <si>
    <t>SRF_03_D_title</t>
  </si>
  <si>
    <t>SRF_03_D_title_legal</t>
  </si>
  <si>
    <t>SRF_03_D_comment</t>
  </si>
  <si>
    <t>SRF_03_D_i_title</t>
  </si>
  <si>
    <t>SRF_03_D_i_comment</t>
  </si>
  <si>
    <t>SRF_03_D_ii_title</t>
  </si>
  <si>
    <t>SRF_03_D_ii_comment</t>
  </si>
  <si>
    <t>SRF_03_E_title</t>
  </si>
  <si>
    <t>SRF_03_E_title_legal</t>
  </si>
  <si>
    <t>SRF_03_E_comment</t>
  </si>
  <si>
    <t>SRF_03_E_i_title</t>
  </si>
  <si>
    <t>SRF_03_E_i_comment</t>
  </si>
  <si>
    <t>SRF_03_E_ii_title</t>
  </si>
  <si>
    <t>SRF_03_E_ii_comment</t>
  </si>
  <si>
    <t>SRF_03_E_iii_title</t>
  </si>
  <si>
    <t>SRF_03_E_iii_comment</t>
  </si>
  <si>
    <t>SRF_03_E_iv_title</t>
  </si>
  <si>
    <t>SRF_03_E_iv_comment</t>
  </si>
  <si>
    <t>SRF_03_F_title</t>
  </si>
  <si>
    <t>SRF_03_F_title_legal</t>
  </si>
  <si>
    <t>SRF_03_F_i_title</t>
  </si>
  <si>
    <t>SRF_03_F_i_comment</t>
  </si>
  <si>
    <t>SRF_03_F_ii_title</t>
  </si>
  <si>
    <t>SRF_03_F_ii_comment</t>
  </si>
  <si>
    <t>SRF_03_F_iii_title</t>
  </si>
  <si>
    <t>SRF_03_F_iii_comment</t>
  </si>
  <si>
    <t>SRF_03_F_iv_title</t>
  </si>
  <si>
    <t>SRF_03_F_iv_comment</t>
  </si>
  <si>
    <t>SRF_03_G_title</t>
  </si>
  <si>
    <t>SRF_03_G_title_legal</t>
  </si>
  <si>
    <t>SRF_03_G_o1_title</t>
  </si>
  <si>
    <t>SRF_03_G_o1_comment</t>
  </si>
  <si>
    <t>SRF_03_G_o1_1C8_warning</t>
  </si>
  <si>
    <t>SRF_03_G_o2_title</t>
  </si>
  <si>
    <t>SRF_03_G_o2_comment</t>
  </si>
  <si>
    <t>SRF_03_G_o2_1C10_warning</t>
  </si>
  <si>
    <t>SRF_04_title</t>
  </si>
  <si>
    <t>4. Risk adjustment</t>
  </si>
  <si>
    <t>4. Risikoanpassung</t>
  </si>
  <si>
    <t>4. Ajustement aux risques</t>
  </si>
  <si>
    <t>4. Προσαρμογή κινδύνου</t>
  </si>
  <si>
    <t>4. Ajuste por riesgo</t>
  </si>
  <si>
    <t>4. Riskiga korrigeerimine</t>
  </si>
  <si>
    <t>4. Riskikorjaus</t>
  </si>
  <si>
    <t>4. Koregavimas pagal riziką</t>
  </si>
  <si>
    <t>4. Risicoaanpassing</t>
  </si>
  <si>
    <t>4. Popravek zaradi tveganja</t>
  </si>
  <si>
    <t>4. Úprava rizika</t>
  </si>
  <si>
    <t>4. Корекции на риска</t>
  </si>
  <si>
    <t>SRF_04_A_title</t>
  </si>
  <si>
    <t>SRF_04_A_title_legal</t>
  </si>
  <si>
    <t>SRF_04_A_ii_title</t>
  </si>
  <si>
    <t>SRF_04_A_iii_title</t>
  </si>
  <si>
    <t>SRF_04_A_iv_title</t>
  </si>
  <si>
    <t>SRF_04_B_title</t>
  </si>
  <si>
    <t>SRF_04_B_title_legal</t>
  </si>
  <si>
    <t>SRF_04_B_ii_title</t>
  </si>
  <si>
    <t>SRF_04_C_title</t>
  </si>
  <si>
    <t>SRF_04_C_title_legal</t>
  </si>
  <si>
    <t>SRF_04_C_title_C</t>
  </si>
  <si>
    <t>SRF_04_D_title</t>
  </si>
  <si>
    <t>SRF_04_D_title_legal</t>
  </si>
  <si>
    <t>SRF_04_D_ii_title</t>
  </si>
  <si>
    <t>SRF_04_D_iii_title</t>
  </si>
  <si>
    <t>Does the institution meet the three conditions specified for this field (see definitions and guidance) at the reference date?</t>
  </si>
  <si>
    <t>Πληροί το ίδρυμα τις τρεις προϋποθέσεις που καθορίζονται για το παρόν πεδίο (βλέπε ορισμούς και οδηγίες) κατά την ημερομηνία αναφοράς;</t>
  </si>
  <si>
    <t>Voldoet de instelling op de referentiedatum aan de drie voorwaarden voor dit veld (zie definities en leidraad)?</t>
  </si>
  <si>
    <t>srb_YN_x1</t>
  </si>
  <si>
    <t>srb_YN_x2</t>
  </si>
  <si>
    <t>srb_YN_x3</t>
  </si>
  <si>
    <t>srb_YN_x4</t>
  </si>
  <si>
    <t>Puuduvad väljad</t>
  </si>
  <si>
    <t>srb_YN_x0</t>
  </si>
  <si>
    <t>Ei kohaldata</t>
  </si>
  <si>
    <t>srb_RL_x0</t>
  </si>
  <si>
    <t>srb_RL_x3</t>
  </si>
  <si>
    <t>srb_RL_x1</t>
  </si>
  <si>
    <t>individuaalne</t>
  </si>
  <si>
    <t>srb_RL_x2</t>
  </si>
  <si>
    <t>The sum of deductions ('2A2'+'2A3'+'3A8'+'3B8'+'3C8'+'3D8') cannot be larger than the total liabilities ('2A1').</t>
  </si>
  <si>
    <t>Where an institution does not qualify for a lump sum payment ('2B2'), it should indicate that an alternative calculation methodology is 'Not applicable' ('2B3' = "Not applicable").</t>
  </si>
  <si>
    <t xml:space="preserve">Number languages </t>
  </si>
  <si>
    <t>A. Identificazione+G25:L27 dell’ente</t>
  </si>
  <si>
    <t>FOOTER</t>
  </si>
  <si>
    <t>SRF_04_D_i_title</t>
  </si>
  <si>
    <t>SRF_04_D_v_title</t>
  </si>
  <si>
    <t>SRF_04_D_vi_title</t>
  </si>
  <si>
    <t>Κενό (σε περίπτωση που δεν ισχύει)</t>
  </si>
  <si>
    <t>Välja täidab krediidiasutus või investeerimisühing? (Jah/ei)</t>
  </si>
  <si>
    <t>Regel ID</t>
  </si>
  <si>
    <t>Eeskirja kood</t>
  </si>
  <si>
    <t>Αναγνωριστικό κανόνα</t>
  </si>
  <si>
    <t>ID regola</t>
  </si>
  <si>
    <t>Taisyklės ID</t>
  </si>
  <si>
    <t>Noteikuma ID</t>
  </si>
  <si>
    <t>Regel-ID</t>
  </si>
  <si>
    <t>Id. št. pravila</t>
  </si>
  <si>
    <t>ID pravidla</t>
  </si>
  <si>
    <t>All</t>
  </si>
  <si>
    <t>srf_v0002</t>
  </si>
  <si>
    <t>srf_v0003</t>
  </si>
  <si>
    <t>srf_v0004</t>
  </si>
  <si>
    <t>srf_v0005</t>
  </si>
  <si>
    <t>srf_v0007</t>
  </si>
  <si>
    <t>srf_v0013</t>
  </si>
  <si>
    <t>srf_v0016</t>
  </si>
  <si>
    <t>srf_v0017</t>
  </si>
  <si>
    <t>srf_v0020</t>
  </si>
  <si>
    <t>srf_v0026</t>
  </si>
  <si>
    <t>srf_v0027</t>
  </si>
  <si>
    <t>srf_v0028</t>
  </si>
  <si>
    <t>srf_v0029</t>
  </si>
  <si>
    <t>srf_v0035</t>
  </si>
  <si>
    <t>srf_v0040</t>
  </si>
  <si>
    <t>srf_v0041</t>
  </si>
  <si>
    <t>srf_v0068</t>
  </si>
  <si>
    <t>srf_v0069</t>
  </si>
  <si>
    <t>srf_v0070</t>
  </si>
  <si>
    <t>srf_v0071</t>
  </si>
  <si>
    <t>srf_v0072</t>
  </si>
  <si>
    <t>srf_v0073</t>
  </si>
  <si>
    <t>srf_v0074</t>
  </si>
  <si>
    <t>srf_v0076</t>
  </si>
  <si>
    <t>srf_v0077</t>
  </si>
  <si>
    <t>srf_v0078</t>
  </si>
  <si>
    <t>srf_v0079</t>
  </si>
  <si>
    <t>srf_v0080</t>
  </si>
  <si>
    <t>srf_v0081</t>
  </si>
  <si>
    <t>srf_v0082</t>
  </si>
  <si>
    <t>srf_v0083</t>
  </si>
  <si>
    <t>srf_v0084</t>
  </si>
  <si>
    <t>srf_v0087</t>
  </si>
  <si>
    <t>srf_v0089</t>
  </si>
  <si>
    <t>srf_v0093</t>
  </si>
  <si>
    <t>srf_v0099</t>
  </si>
  <si>
    <t>srf_v0105</t>
  </si>
  <si>
    <t>srf_v0111</t>
  </si>
  <si>
    <t>srf_v0114</t>
  </si>
  <si>
    <t>srf_v0116</t>
  </si>
  <si>
    <t>srf_v0125</t>
  </si>
  <si>
    <t>srf_v0126</t>
  </si>
  <si>
    <t>srf_v0152</t>
  </si>
  <si>
    <t>srf_v0153</t>
  </si>
  <si>
    <t>srf_v0162</t>
  </si>
  <si>
    <t>srf_v0163</t>
  </si>
  <si>
    <t>srf_v0164</t>
  </si>
  <si>
    <t>srf_v0175</t>
  </si>
  <si>
    <t>srf_v0188</t>
  </si>
  <si>
    <t>srf_v0189</t>
  </si>
  <si>
    <t>srf_v0190</t>
  </si>
  <si>
    <t>srf_v0199</t>
  </si>
  <si>
    <t>srf_v0206</t>
  </si>
  <si>
    <t>srf_v0207</t>
  </si>
  <si>
    <t>An investment firm (1C7 or 1C8) cannot accept covered deposits.</t>
  </si>
  <si>
    <t>srf_v0208</t>
  </si>
  <si>
    <t>srf_v0209</t>
  </si>
  <si>
    <t>srf_v0210</t>
  </si>
  <si>
    <t>srf_v0211</t>
  </si>
  <si>
    <t>. At the reporting date and at the reporting level selected in 4A9) . The data should be reported in accounting standards.
. If the reporting level in 4A9 is 'Individual', the value for 4A17 must equal the value for 2A1 (total liabilities equals total assets equals total balance sheet)</t>
  </si>
  <si>
    <t>When the competent authority did grant a waiver from the application of the LCR risk indicator to the institution (other than a central body) at individual level ('4B1'), the reporting level of the LCR risk indicator should not be individual ('4B2').</t>
  </si>
  <si>
    <t>The field '2B3' is mandatory if the institution qualifies for the simplified lump-sum annual contribution for small institutions ('2B2').</t>
  </si>
  <si>
    <t>13.</t>
  </si>
  <si>
    <t>Excel is a trademark of Microsoft. The SRB is not in any way affiliated with, sponsored, endorsed or approved by Microsoft. The use of Excel by the end-user must be in line with permissions secured from Microsoft through a licence or equivalent.</t>
  </si>
  <si>
    <t>Excel yra "Microsoft" prekes ženklas. SRB nera jokiu budu susije su, remeju, pritare ar "Microsoft" patvirtintu. Excel naudojimas galutiniam vartotojui turi buti suderinta su leidimais užtikrintos iš "Microsoft" per licencija ar lygiavertis.</t>
  </si>
  <si>
    <t>Excel ir precu zime Microsoft. SRB nav nekada veida saistits ar, nesponsore, neapstiprina vai Microsoft apstiprinajusi. No Excel izmantošana gala lietotaju, jabut saskana ar atlaujam nodrošinati no Microsoft ar licenci vai ekvivalents.</t>
  </si>
  <si>
    <t>Excel is een handelsmerk van Microsoft. De SRB is op geen enkele wijze gelieerd aan, gesponsord, onderschreven of door Microsoft goedgekeurd. Het gebruik van Excel door de eindgebruiker moeten overeenstemmen met permissies beveiligd tegen Microsoft door een of gelijkwaardig.</t>
  </si>
  <si>
    <t>Only applies to an authorised IPS member   - See 1C3 and 1C4 fields</t>
  </si>
  <si>
    <t>Only applies to some entities  - See 1C8 and 1C10 fields</t>
  </si>
  <si>
    <t>XXIV</t>
  </si>
  <si>
    <t>Only a credit institution can be a member of an IPS and in this case it can fill in "Yes" or "No" in field '1C4'.  For all the other cases, the field '1C4' has to be "Not applicable".</t>
  </si>
  <si>
    <t>Sous-section A.ii) Total des passifs éligibles se rapportant aux activités de compensation détenus par l’établissement</t>
  </si>
  <si>
    <t>Sous-section B.ii) Total des passifs éligibles se rapportant aux activités d’un DCT détenus par l’établissement</t>
  </si>
  <si>
    <t>Sous-section D.ii) Total des passifs éligibles découlant des prêts de développement détenus par l’établissement</t>
  </si>
  <si>
    <t>Sous-section E.ii) Total des passifs éligibles du SPI détenus par l’établissement</t>
  </si>
  <si>
    <t>4. Correzione per il rischio</t>
  </si>
  <si>
    <t>2. Gada pamata iemaksa</t>
  </si>
  <si>
    <t>1. Vispārīga informācija</t>
  </si>
  <si>
    <t>3. Atvilkumi</t>
  </si>
  <si>
    <t>4. Riska korekcija</t>
  </si>
  <si>
    <t xml:space="preserve">a) Before submitting the reporting form to the national resolution authority, institutions must check that the form complies with the validation rules in Tab 6;
</t>
  </si>
  <si>
    <t>Total interbank loans and deposits in the EU are the sum of the aggregate interbank loans and deposits held by institutions in each Member State as calculated in accordance with Article 15 of Commission Delegated Regulation 2015/63.</t>
  </si>
  <si>
    <t>Artikel 4 Absatz 1 Nummer 118 der Eigenmittelverordnung:
 „Eigenmittel“ bezeichnet die Summe aus Kernkapital und Ergänzungskapital. Abgesehen von folgenden Ausnahmen sind alle Felder mit Informationen auf Einzelinstitutsebene auszufüllen: im Falle einer Zentralorganisation und der ihr angeschlossenen Institute, wenn die angeschlossenen Institute teilweise oder vollständig von den Aufsichtsanforderungen im nationalen Recht in Übereinstimmung mit Artikel 10 der Verordnung (EU) Nr. 575/2013 befreit sind. In diesem besonderen Fall ist ein einziges Meldeformular mit Informationen auf konsolidierter Ebene auszufüllen.</t>
  </si>
  <si>
    <t>Artículo 4, apartado 1, punto 118, del RRC:
 «fondos propios»: la suma del capital de nivel 1 y el capital de nivel 2. Todos los campos se deben cumplimentar con información de cada entidad, salvo: Para un organismo central y las entidades afiliadas, cuando estas estén total o parcialmente exentas de los requisitos prudenciales en virtud de la legislación nacional, de acuerdo con lo dispuesto en el artículo 10 del Reglamento (UE) n.º 575/2013. En tal caso, se deberá cumplimentar un único formulario con información consolidada.</t>
  </si>
  <si>
    <t>Vakavaraisuusasetuksen 4 artiklan 1 kohdan 118 alakohta:
 ’omilla varoilla’ [tarkoitetaan] ensisijaisen pääoman (T1) ja toissijaisen pääoman (T2) summaa. Kaikki kentät täytetään yksittäisen yhteisön tason tiedoilla lukuun ottamatta seuraavia tapauksia: Keskusyhteisö ja siihen kuuluvat laitokset, mikäli tällaiset laitokset on vapautettu kansallisessa lainsäädännössä kokonaan tai osittain vakavaraisuusvaatimuksista asetuksen (EU) N:o 575/2013 10 artiklan nojalla. Tässä tapauksessa täytetään vain yksi raportointilomake konsolidointitason tiedoilla.</t>
  </si>
  <si>
    <t>Article 4(1)(118) of the CRR:
 'own funds' means the sum of Tier 1 capital and Tier 2 capital. All fields should be filled with information at individual entity level, except: For a central body and its affiliated institutions, where the affiliated institutions are wholly or partially exempted from prudential requirements in national law in accordance with Article 10 of CRR. In that specific case, one single reporting form should be filled with information at consolidated level.</t>
  </si>
  <si>
    <t>Articolo 4, paragrafo 1, punto 118), del CRR. “fondi propri” indica la somma dei capitali di classe 1 e di classe 2. Tutti i campi dovrebbero essere compilati con le informazioni a livello di singola entità, tranne: per un organismo centrale e gli enti ad esso affiliati, laddove gli enti affiliati sono interamente o parzialmente esentati da requisiti prudenziali nella legislazione nazionale, a norma dell’articolo 10 del regolamento (UE) n. 575/2013. In questo caso specifico, un solo modulo di segnalazione deve essere compilato con le informazioni su base consolidata.</t>
  </si>
  <si>
    <t>KRR 4 straipsnio 1 dalies 118 punktas.
 Nuosavos lėšos – 1 lygio kapitalo ir 2 lygio kapitalo suma.. Į visus laukelius turi būti įrašoma atskiro subjekto lygmens informacija, išskyrus: centrinės įstaigos  ir jos kontroliuojamų įstaigų atveju, jei kontroliuojamos įstaigos nacionaliniais įstatymais pagal Reglamento (ES) Nr. 575/2013 10 straipsnį yra visiškai arba iš dalies atleistos nuo prudencinių reikalavimų taikymo. Šiuo konkrečiu atveju reikia pildyti vieną ataskaitos formą ir joje informaciją pateikti konsoliduotu lygmeniu.</t>
  </si>
  <si>
    <t>Kapitāla prasību regulas 4. panta 1. punkta 118. apakšpunkts:
 “pašu kapitāls” ir pirmā līmeņa kapitāla un otrā līmeņa kapitāla summa. Visi lauki ir aizpildāmi ar informāciju atsevišķas iestādes līmenī, izņemot: attiecībā uz centrālo iestādi un tās saistītajām iestādēm, ja saistītās iestādes ir pilnībā vai daļēji atbrīvotas no valsts tiesību aktu prudenciālajām prasībām saskaņā ar Regulas (ES) Nr. 575/2013 10. pantu. Šādā konkrētā gadījumā ir jāaizpilda viena ziņošanas veidlapa ar informāciju konsolidētā līmenī.</t>
  </si>
  <si>
    <t>Artikel 4, lid 1, punt 118, van de verordening kapitaalvereisten:
 'eigen vermogen' is de som van tier 1- en tier 2-kapitaal . Alle velden worden gevuld met informatie op het niveau van een individuele entiteit, behalve: in het geval van een centraal orgaan en de daarbij aangesloten instellingen, waarbij de aangesloten instellingen krachtens nationaal recht geheel of gedeeltelijk ontheven zijn van prudentiële vereisten overeenkomstig artikel 10 van Verordening (EU) nr. 575/2013. In dat specifieke geval wordt één enkel rapportageformulier ingevuld met informatie op geconsolideerd niveau.</t>
  </si>
  <si>
    <t>Člen 4(1)(118) uredbe CRR:
 „kapital“ pomeni vsoto temeljnega kapitala in dodatnega kapitala. Posamezna polja je treba izpolniti z informacijami na ravni posameznega subjekta, razen v naslednjih primerih: za centralni organ in njegove povezane institucije, kadar so povezane institucije v celoti ali delno izvzete iz bonitetnih zahtev po nacionalnem pravu v skladu s členom 10 Uredbe (EU) št. 575/2013. V tem primeru je treba z informacijami na konsolidirani ravni izpolniti en sam obrazec za poročanje.</t>
  </si>
  <si>
    <t>Член 4, параграф 1, точка 118 от РКИ:
 „собствен капитал“ означава сборът от капитала от първи ред и капитала от втори ред. Всички полета следва да бъдат попълнени с информация на индивидуално ниво, с изключение на: За централен орган и свързаните с него институции, когато свързаните институции са изцяло или частично освободени от пруденциалните изисквания в националното право в съответствие с член 10 от Регламент (ЕС) № 575/2013. В този конкретен случай следва да се попълни един отчетен образец с информация на консолидирано ниво.</t>
  </si>
  <si>
    <t>. 'Qualifying intragroup liabilities' means intragroup liabilities arising from transactions entered into by an institution with an institution which is part of the same group, provided that all the following conditions are met: (i) each institution is established in the Union; (ii) each institution is included in the same consolidated supervision in accordance with Articles 6 to 17 of CRR on a full basis and is subject to an appropriate centralised risk evaluation, measurement and control procedures; and (iii) there is no current or foreseen material practical or legal impediment to the prompt repayment of the liability when due
. ‘derivatives’ &amp; 'leverage ratio methodology': see 2C1 field</t>
  </si>
  <si>
    <t>The same definition applies for intragroup assets as for intragroup liabilities:
. 'Qualifying intragroup liabilities' means intragroup liabilities arising from transactions entered into by an institution with an institution which is part of the same group, provided that all the following conditions are met: (i) each institution is established in the Union; (ii) each institution is included in the same consolidated supervision in accordance with Articles 6 to 17 of CRR on a full basis and is subject to an appropriate centralised risk evaluation, measurement and control procedures; and (iii) there is no current or foreseen material practical or legal impediment to the prompt repayment of the liability when due</t>
  </si>
  <si>
    <t>a) For a central body and its affiliated institutions, where the affiliated institutions are wholly or partially exempted from prudential requirements in national law in accordance with Article 10 of CRR. In that specific case, one single reporting form should be filled with information at consolidated level (footnote 4);</t>
  </si>
  <si>
    <t>•  For other circumstances defined in CRR: the relevant indicators may be reported at consolidated level. In such cases, the score obtained by those indicators at consolidated level shall be attributed to each institution, which is part of the group for the purposes of calculating that institution's risk indicators.</t>
  </si>
  <si>
    <t>Regulation (EU) No 575/2013 of the European Parliament and of the Council of 26 June 2013 on prudential requirements for credit institutions and investment firms and amending Regulation (EU) No 648/2012 (CRR)</t>
  </si>
  <si>
    <t>Leverage Ratio using a transitional definition of Tier 1 as determined for the purpose of the template number 47 (LRCalc) of Annex X of the EU COREP FINREP Regulation (Reporting on Leverage).</t>
  </si>
  <si>
    <t>„Hartes Kernkapital“ gemäß Artikel 26-50 der Eigenmittelverordnung und wie für die Zwecke der Meldevorlage Nummer 1/CA1 gemäß Anhang I der Durchführungsverordnung (EU) Nr. 680/2014 der Kommission festgelegt (Berichterstattung über die Eigenmittel und Eigenmittelanforderungen)</t>
  </si>
  <si>
    <t>„Gesamtrisikobetrag“ gemäß Artikel 92 Absatz 3 der Eigenmittelverordnung und wie für die Zwecke der Meldevorlage Nummer 2/CA2 gemäß Anhang I der Durchführungsverordnung (EU) Nr. 680/2014 der Kommission festgelegt (Berichterstattung über die Eigenmittel und Eigenmittelanforderungen).</t>
  </si>
  <si>
    <t>„Harte Kernkapitalquote“ bezeichnet die Quote gemäß Artikel 92 Absatz 2 Buchstabe a der Eigenmittelverordnung und wie für die Zwecke der Meldevorlage Nummer 3/CA3 gemäß Anhang I der Durchführungsverordnung (EU) Nr. 680/2014 der Kommission festgelegt (Berichterstattung über die Eigenmittel und Eigenmittelanforderungen).</t>
  </si>
  <si>
    <t>„Koguriskipositsioon“ nagu see on määratletud kapitalinõuete määruse artikli 92 lõikes 3 ja nagu on määratletud ELi COREP-FINREP-määruse I lisa vormi 2/CA2 jaoks (Aruandlus omavahendite ja omavahendite nõuete).</t>
  </si>
  <si>
    <t>„Esimese taseme põhiomavahendite suhtarv“ nagu on osutatud kapitalinõuete määruse artikli 92 lõike 2 punktis a ja nagu on määratletud ELi COREP-FINREP-määruse I lisa vormi 3/CA3 jaoks (Aruandlus omavahendite ja omavahendite nõuete).</t>
  </si>
  <si>
    <t>Ως «δείκτης κεφαλαίου κοινών μετοχών της Κατηγορίας 1» νοείται ο δείκτης όπως αναφέρεται στο άρθρο 92 παράγραφος 2 στοιχείο α) του ΚΚΑ/CRR και όπως προσδιορίζεται για τους σκοπούς του υποδείγματος 3/CA3 του παραρτήματος Ι του κανονισμού ΕΕ COREP FINREP (Υποβολή εκθέσεων σχετικά με τα ίδια κεφάλαια και τις απαιτήσεις ιδίων κεφαλαίων).</t>
  </si>
  <si>
    <t>«Συνολικό άνοιγμα σε κίνδυνο» όπως ορίζεται στο άρθρο 92 παράγραφος 3 του ΚΚΑ/CRR και όπως προσδιορίζεται για τους σκοπούς του υποδείγματος αριθ. 2/CA2 του παραρτήματος Ι του κανονισμού ΕΕ COREP FINREP (Υποβολή εκθέσεων σχετικά με τα ίδια κεφάλαια και τις απαιτήσεις ιδίων κεφαλαίων).</t>
  </si>
  <si>
    <t>«Total de la exposición en riesgo» tal y como se menciona en el artículo 92, apartado 3, del RRC y como se determina para el objetivo de la plantilla 2/CA2 del anexo I del Reglamento UE COREP FINREP (Reporte de los fondos propios y los requisitos de fondos propios).</t>
  </si>
  <si>
    <t>«Ratio de capital de nivel 1 ordinario» se refiere al ratio tal y como se menciona en el artículo 92, apartado 2, letra a), del RRC y como se determina para el objetivo de la plantilla 3/CA3 del anexo I del Reglamento UE COREP FINREP (Reporte de los fondos propios y los requisitos de fondos propios).</t>
  </si>
  <si>
    <t>Vakavaraisuusasetuksen 92 artiklan 3 kohdassa tarkoitettu ’kokonaisriskin määrä’, kuten on vahvistettu EU:n COREP-/FINREP-asetuksen liitteessä I olevan mallin numero 2/CA2 soveltamiseksi (Raportointi omien varojen ja omien varojen vaatimusten).</t>
  </si>
  <si>
    <t>Ydinpääoman (CET1) osuudella' tarkoitetaan vakavaraisuusasetuksen 92 artiklan 2 kohdan a alakohdassa tarkoitettua ja EU:n COREP-/FINREP-asetuksen liitteessä I olevan mallin numero 3/CA3 soveltamiseksi vahvistettua osuutta (Raportointi omien varojen ja omien varojen vaatimusten).</t>
  </si>
  <si>
    <t>«Montant total de l’exposition au risque» au sens de l’article 92, paragraphe 3, du CRR et tel que déterminé aux fins du modèle nº 2/CA2 de l’annexe I du règlement COREP FINREP UE (Rapport sur les fonds propres et exigences de fonds propres).</t>
  </si>
  <si>
    <t>«Ratio de fonds propres de base de catégorie 1» signifie le ratio visé à l’article 92, paragraphe 2, point a), du CRR et tel que déterminé aux fins du modèle 3/CA3 de l’annexe I du règlement COREP FINREP UE (Rapport sur les fonds propres et exigences de fonds propres).</t>
  </si>
  <si>
    <t>“Importo complessivo dell’esposizione al rischio” di cui all’articolo 92, paragrafo 3, del CRR e come stabilito ai fini del modello numero 2/CA2 dell’allegato I del regolamento UE COREP FINREP (Segnalazione sui fondi propri e propri requisiti patrimoniali).</t>
  </si>
  <si>
    <t>“Coefficiente di capitale primario di classe 1” di cui all’articolo 92, paragrafo 2, lettera a), del CRR e come stabilito ai fini del modello 3/CA3 dell’allegato I del regolamento UE COREP FINREP (Segnalazione sui fondi propri e propri requisiti patrimoniali).</t>
  </si>
  <si>
    <t>Bendras 1 lygio nuosavas kapitalas, kaip nurodyta KRR 26-50 straipsnyje ir nustatyta ES COREP FINREP reglamento I priedo 1/CA1 formos pildymo tikslais (Ataskaitos apie nuosavų lėšų ir nuosavų lėšų reikalavimus).</t>
  </si>
  <si>
    <t>Bendra rizikos pozicija, kaip apibrėžta KRR 92 straipsnio 3 dalyje ir nustatyta ES COREP FINREP reglamento I priedo 2/CA2 formos pildymo tikslais (Ataskaitos apie nuosavų lėšų ir nuosavų lėšų reikalavimus).</t>
  </si>
  <si>
    <t>Bendro 1 lygio nuosavo kapitalo pakankamumo koeficientas – koeficientas, nurodytas KRR 92 straipsnio 2 dalies a punkte ir nustatytas ES COREP FINREP reglamento I priedo 3/CA3 formos pildymo tikslais (Ataskaitos apie nuosavų lėšų ir nuosavų lėšų reikalavimus).</t>
  </si>
  <si>
    <t>Pirmā līmeņa pamata kapitāls’, kā minēts Kapitāla prasību regulas 26-50. pantā un kā noteikts veidnei Nr. 1/CA1 ES COREP FINREP regulas I pielikumā (Pārskati par pašu līdzekļiem un pašu kapitāla prasību).</t>
  </si>
  <si>
    <t>Kopējie riska darījumi’, kā minēts Kapitāla prasību regulas 92. panta 3. punktā un kā noteikts veidnei Nr. 2/CA2 ES COREP FINREP regulas I pielikumā (Pārskati par pašu līdzekļiem un pašu kapitāla prasību).</t>
  </si>
  <si>
    <t>Pirmā līmeņa pamata kapitāla rādītājs’, kā minēts Kapitāla prasību regulas 92. panta 2. punkta a) apakšpunktā un kā noteikts veidnei Nr. 3/CA3 ES COREP FINREP regulas I pielikumā (Pārskati par pašu līdzekļiem un pašu kapitāla prasību).</t>
  </si>
  <si>
    <t>‘Tier 1-kernkapitaal’ waarnaar wordt verwezen in artikel 26-50 van de verordening kapitaalvereisten en dat is vastgesteld met het oog op template 1/CA1 van bijlage I van Uitvoeringsverordening (EU) nr. 680/2014 (Rapportage over eigen vermogen en eigen vermogen eisen).</t>
  </si>
  <si>
    <t>‘Totaal van de risicoposten’ als gedefinieerd in artikel 92, lid 3, van de verordening kapitaalvereisten en zoals vastgesteld met het oog op template 2/CA2 van bijlage I van Uitvoeringsverordening (EU) nr. 680/2014 (Rapportage over eigen vermogen en eigen vermogen eisen).</t>
  </si>
  <si>
    <t>‘Tier 1-kernkapitaalratio’: de ratio waarnaar wordt verwezen in artikel 92, lid 2, onder a), van de verordening kapitaalvereisten en die is vastgesteld met het oog op template 3/CA3 van bijlage I van Uitvoeringsverordening (EU) nr. 680/2014 (Rapportage over eigen vermogen en eigen vermogen eisen).</t>
  </si>
  <si>
    <t>„Navaden lastniški temeljni kapital“, kot je naveden v členu 26-50 uredbe CRR in kot je določen za namen predloge 1/CA1 Priloge I k uredbi EU o COREP in FINREP (Poročanje o lastnih sredstev in kapitalskih zahtev).</t>
  </si>
  <si>
    <t>„Skupna izpostavljenost tveganju“, kot je opredeljena v členu 92(3) uredbe CRR in kot je določena za namen predloge št. 2/CA2 Priloge I k uredbi EU o COREP in FINREP (Poročanje o lastnih sredstev in kapitalskih zahtev).</t>
  </si>
  <si>
    <t>„Količnik navadnega lastniškega temeljnega kapitala“, kot je naveden v členu 92(2)(a) uredbe CRR in kot je določen za namen predloge 3/CA3 Priloge I k uredbi EU o COREP in FINREP (Poročanje o lastnih sredstev in kapitalskih zahtev).</t>
  </si>
  <si>
    <t>„Celková riziková expozícia“, ako sa uvádza v článku 92 ods. 3 CRR a ako je stanovená na účel vzoru číslo 2/CA2 prílohy I k nariadeniu EÚ o COREP a FINREP (Správa o vlastných zdrojov a kapitálových požiadaviek).</t>
  </si>
  <si>
    <t>„Podiel vlastného kapitálu Tier 1“, ako sa uvádza v článku 92 ods. 2 písm. a) CRR a ako je stanovený na účel vzoru 3/CA3 prílohy I k nariadeniu EÚ o COREP a FINREP (Správa o vlastných zdrojov a kapitálových požiadaviek).</t>
  </si>
  <si>
    <t>1C2; 4C2</t>
  </si>
  <si>
    <t>4C2; 4C7; 2A1</t>
  </si>
  <si>
    <t>4D9; 4D10</t>
  </si>
  <si>
    <t>Sverto koeficiento (4A7) dydis turi būti &gt; 0.</t>
  </si>
  <si>
    <t>2B2, 2B3</t>
  </si>
  <si>
    <t>srf_v0006 + srf_v0086</t>
  </si>
  <si>
    <t>O69</t>
  </si>
  <si>
    <t>In das Feld „LEI-Code“ (4D19) sind 20 alphanumerische Zeichen einzutragen.</t>
  </si>
  <si>
    <t>Juriidilise isiku tunnus („4D19“) tuleb esitada 20 tähtnumbrilise märgiga</t>
  </si>
  <si>
    <t>Ο κωδικός LEI («4D19») πρέπει να συμπληρώνεται με 20 αλφαριθμητικούς χαρακτήρες</t>
  </si>
  <si>
    <t>LEI code ('4D19') should be filled in with 20 alphanumeric characters</t>
  </si>
  <si>
    <t>El código LEI ('4D19') deberá cumplimentarse con 20 caracteres alfanuméricos</t>
  </si>
  <si>
    <t>Oikeushenkilötunnus (LEI) (4D19) täytetään käyttämällä 20 aakkosnumeerista merkkiä</t>
  </si>
  <si>
    <t>Il campo «codice LEI» («4D19») deve essere compilato con 20 caratteri alfanumerici.</t>
  </si>
  <si>
    <t>LEI kodą (4D19) turi sudaryti 20 raidinių skaitmeninių ženklų</t>
  </si>
  <si>
    <t>LEI kods (“4D19”) jāaizpilda ar 20 burtciparu rakstzīmēm</t>
  </si>
  <si>
    <t>Bij LEI-code (‘4D19’) moeten 20 alfanumerieke tekens worden ingevuld</t>
  </si>
  <si>
    <t>Kodo LEI („4D19“) je treba izpolniti z 20 alfanumeričnimi znaki.</t>
  </si>
  <si>
    <t>ИКПС („4D19“) следва да се попълни с 20 буквено-цифрови знака</t>
  </si>
  <si>
    <t>O70</t>
  </si>
  <si>
    <t>O71</t>
  </si>
  <si>
    <t>O72</t>
  </si>
  <si>
    <t>O73</t>
  </si>
  <si>
    <t>O74</t>
  </si>
  <si>
    <t>O75</t>
  </si>
  <si>
    <t>2A1;2A2;2A3;3A8;3B8;3C8;3D8</t>
  </si>
  <si>
    <t>1C7; 1C8; 2A3</t>
  </si>
  <si>
    <t>1C1; 1C3; 1C4</t>
  </si>
  <si>
    <t>LÕPETAGE siin, rohkem teavet ei ole sellelt asutuselt vaja.</t>
  </si>
  <si>
    <t>Σταματήστε εδώ, δεν απαιτούνται περαιτέρω πληροφορίες από το ίδρυμα</t>
  </si>
  <si>
    <t>PARE aquí, no se necesita mayor información de esta entidad.</t>
  </si>
  <si>
    <t>ARRÊTER ici, aucune information supplémentaire n’est requise de la part de l’établissement</t>
  </si>
  <si>
    <t>Lomake päättyy tähän, laitoksen ei tarvitse antaa muita tietoja.</t>
  </si>
  <si>
    <t>Non sono necessarie ulteriori informazioni da parte dell’ente.</t>
  </si>
  <si>
    <t>DĖMESIO! Institucija neturi pateikti jokios kitos informacijos.</t>
  </si>
  <si>
    <t>PĀRTRAUCIET aizpildīšanu! No šīs iestādes nav nepieciešama papildu informācija.</t>
  </si>
  <si>
    <t>STOP hier, de instelling hoeft verder geen informatie meer te verstrekken</t>
  </si>
  <si>
    <t>ZAKLJUČITE tu, instituciji ni treba predložiti dodatnih informacij.</t>
  </si>
  <si>
    <t>Tu sa ZASTAVTE, od inštitúcie nie sú potrebné žiadne ďalšie informácie.</t>
  </si>
  <si>
    <t>ValidationRule_srf_v0075</t>
  </si>
  <si>
    <t>ValidationRule_srf_v0002</t>
  </si>
  <si>
    <t>ValidationRule_srf_v0199</t>
  </si>
  <si>
    <t>ValidationRule_srf_v0003</t>
  </si>
  <si>
    <t>ValidationRule_srf_v0004</t>
  </si>
  <si>
    <t>ValidationRule_srf_v0005</t>
  </si>
  <si>
    <t>ValidationRule_srf_v0125</t>
  </si>
  <si>
    <t>ValidationRule_srf_v0164</t>
  </si>
  <si>
    <t>ValidationRule_srf_v0006 + srf_v0086</t>
  </si>
  <si>
    <t>ValidationRule_srf_v0007</t>
  </si>
  <si>
    <t>ValidationRule_srf_v0074</t>
  </si>
  <si>
    <t>ValidationRule_srf_v0013</t>
  </si>
  <si>
    <t>ValidationRule_srf_v0068</t>
  </si>
  <si>
    <t>ValidationRule_srf_v0017</t>
  </si>
  <si>
    <t>ValidationRule_srf_v0069</t>
  </si>
  <si>
    <t>ValidationRule_srf_v0070</t>
  </si>
  <si>
    <t>ValidationRule_srf_v0071</t>
  </si>
  <si>
    <t>ValidationRule_srf_v0072</t>
  </si>
  <si>
    <t>ValidationRule_srf_v0073</t>
  </si>
  <si>
    <t>ValidationRule_srf_v0035</t>
  </si>
  <si>
    <t>ValidationRule_srf_v0026</t>
  </si>
  <si>
    <t>ValidationRule_srf_v0027</t>
  </si>
  <si>
    <t>ValidationRule_srf_v0028</t>
  </si>
  <si>
    <t>ValidationRule_srf_v0029</t>
  </si>
  <si>
    <t>ValidationRule_srf_v0077</t>
  </si>
  <si>
    <t>ValidationRule_srf_v0078</t>
  </si>
  <si>
    <t>ValidationRule_srf_v0116</t>
  </si>
  <si>
    <t>ValidationRule_srf_v0163</t>
  </si>
  <si>
    <t>ValidationRule_srf_v0189</t>
  </si>
  <si>
    <t>ValidationRule_srf_v0162</t>
  </si>
  <si>
    <t>ValidationRule_srf_v0087</t>
  </si>
  <si>
    <t>ValidationRule_srf_v0175</t>
  </si>
  <si>
    <t>ValidationRule_srf_v0188</t>
  </si>
  <si>
    <t>ValidationRule_srf_v0190</t>
  </si>
  <si>
    <t>ValidationRule_srf_v0207</t>
  </si>
  <si>
    <t>ValidationRule_srf_v0208</t>
  </si>
  <si>
    <t>ValidationRule_srf_v0076</t>
  </si>
  <si>
    <t>ValidationRule_srf_v0079</t>
  </si>
  <si>
    <t>ValidationRule_srf_v0080</t>
  </si>
  <si>
    <t>ValidationRule_srf_v0081</t>
  </si>
  <si>
    <t>ValidationRule_srf_v0082</t>
  </si>
  <si>
    <t>ValidationRule_srf_v0083</t>
  </si>
  <si>
    <t>ValidationRule_srf_v0084</t>
  </si>
  <si>
    <t>ValidationRule_srf_v0089</t>
  </si>
  <si>
    <t>ValidationRule_srf_v0093</t>
  </si>
  <si>
    <t>ValidationRule_srf_v0099</t>
  </si>
  <si>
    <t>ValidationRule_srf_v0105</t>
  </si>
  <si>
    <t>ValidationRule_srf_v0111</t>
  </si>
  <si>
    <t>ValidationRule_srf_v0114</t>
  </si>
  <si>
    <t>ValidationRule_srf_v0040</t>
  </si>
  <si>
    <t>ValidationRule_srf_v0209</t>
  </si>
  <si>
    <t>ValidationRule_srf_v0041</t>
  </si>
  <si>
    <t>ValidationRule_srf_v0210</t>
  </si>
  <si>
    <t>ValidationRule_srf_v0126</t>
  </si>
  <si>
    <t>ValidationRule_srf_v0211</t>
  </si>
  <si>
    <t>ValidationRule_srf_v0016</t>
  </si>
  <si>
    <t>ValidationRule_srf_v0152</t>
  </si>
  <si>
    <t>ValidationRule_srf_v0153</t>
  </si>
  <si>
    <t>ValidationRule_srf_v0020</t>
  </si>
  <si>
    <t>ValidationRule_srf_v0206</t>
  </si>
  <si>
    <t>Consolidated</t>
  </si>
  <si>
    <t>Sub-consolidated</t>
  </si>
  <si>
    <t>Consolidé</t>
  </si>
  <si>
    <t>Consolidado</t>
  </si>
  <si>
    <t>Sous-consolidé</t>
  </si>
  <si>
    <t>Subconsolidado</t>
  </si>
  <si>
    <t>Konsolideeritud</t>
  </si>
  <si>
    <t>Individuaalne</t>
  </si>
  <si>
    <t>Allkonsolideeritud</t>
  </si>
  <si>
    <t>Osittain</t>
  </si>
  <si>
    <t>Parzialmente</t>
  </si>
  <si>
    <t>Konsolidoitu</t>
  </si>
  <si>
    <t>Consolidato</t>
  </si>
  <si>
    <t>Konsoliduotas</t>
  </si>
  <si>
    <t>Alakonsolidoitu</t>
  </si>
  <si>
    <t>Sub-consolidato</t>
  </si>
  <si>
    <t>Iš dalies konsoliduotas</t>
  </si>
  <si>
    <t>Daļēji</t>
  </si>
  <si>
    <t>Gedeeltelijk</t>
  </si>
  <si>
    <t>Delno</t>
  </si>
  <si>
    <t>Частично</t>
  </si>
  <si>
    <t>Липсващ</t>
  </si>
  <si>
    <t>Konsolidēts</t>
  </si>
  <si>
    <t>Consolidatieniveau</t>
  </si>
  <si>
    <t>Konsolidirana</t>
  </si>
  <si>
    <t>Konsolidované</t>
  </si>
  <si>
    <t>Индивидуална</t>
  </si>
  <si>
    <t>Subkonsolidēts</t>
  </si>
  <si>
    <t>Sub-consolidatieniveau</t>
  </si>
  <si>
    <t>Subkonsolidirana</t>
  </si>
  <si>
    <t>Subkonsolidované</t>
  </si>
  <si>
    <t>Подконсолидирана</t>
  </si>
  <si>
    <r>
      <t xml:space="preserve">. Aruande kuupäeval ja aruande tasandil, mis on valitud väljal 4A9. Andmed tuleks esitada vastavalt raamatupidamisstandarditele.
. Kui väljal 4A9 valitud aruande tase on „Individuaalne“, peab väljal 4A17 esitatud väärtus võrduma väljal 2A1 esitatud väärtusega (kohustuste kogusumma võrdub koguvarad võrdub kogu bilansimaht). </t>
    </r>
    <r>
      <rPr>
        <sz val="10"/>
        <color theme="1"/>
        <rFont val="Times New Roman"/>
        <family val="1"/>
      </rPr>
      <t/>
    </r>
  </si>
  <si>
    <t xml:space="preserve">Excel on Microsoft'i kaubamärk . SRB ei ole mingil viisil  Microsoft'iga seotud, seda sponsoreerinud, kinnitanud või heaks kiitnud. Lõppkasutaja Exceli kasutamine peab olema tagatud kooskõlas Microsoft'i õigustega litsentsiga või samaväärnselt. </t>
  </si>
  <si>
    <t>Keskasutus („1C2“) peab esitama (all-)konsolideeritud tasandil („4C2“) [pankadevahelised laenud ja hoiused]</t>
  </si>
  <si>
    <t>Mahaarvamiste summa ('2A2'+'2A3'+'3A8'+'3B8'+'3C8'+'3D8') ei saa olla suurem kui kohustuste kogusumma  ('2A1').</t>
  </si>
  <si>
    <t>Juhul kui krediidiasutus või investeerimisühing ei kvalifitseeru lihtsustatud aasta ühekordseks osamakseks ('2B2'), peaks ta märkima, et alternatiivne arvutusmetoodika on "Ei kohaldata" ('2B3' = "Ei kohaldata").</t>
  </si>
  <si>
    <t xml:space="preserve">Juhul kui krediidiasutus või investerimisühing kvalifitseerub väikesele krediidiasutusele või investeerimisühingule ette nähtud lihtsustatud aasta ühekordseks osamakseks ('2B2'), on välja '2B3' täitmine kohustuslik. </t>
  </si>
  <si>
    <t>Juhul kui pädev asutus on asutusele (muule kui keskasutusele) likviidsuskattekordaja riskinäitaja kohaldamisest individuaalsel tasandil ('4B1') erandi andnud, ei peaks  likviidsuskattekordaja riskinäitaja raporteerimise tasand olema individuaalne ('4B2').</t>
  </si>
  <si>
    <t>Investeerimusühing  (1C7 või 1C8) ei saa võtta vastu tagatud hoiuseid.</t>
  </si>
  <si>
    <t>Vaid krediidiasutus saab olla asutuste kaitsesüsteemi liige ning antud juhul võib see välja '1C4' vastuseks märkida "Jah" või "Ei". Teistel juhtudel peab välja '1C4' väärtus olema "Ei kohaldata".</t>
  </si>
  <si>
    <t>De som van de inhoudingen ('2A2'+'2A3'+'3A8'+'3B8'+'3C8'+'3D8') mag niet groter zijn dan de totale passiva.</t>
  </si>
  <si>
    <t>Wanneer een instelling zich niet kwalificeert voor een forfaitaire bijdrage  ('2B2'), dan dient zij te vermelden dat een alternatieve berekeningsmethode 'Niet van toepassing' is ('2B3' = "Not applicable").</t>
  </si>
  <si>
    <t>Het veld '2B3' is verplicht indien de instelling zich kwalificeert voor de jaarlijkse forfaitaire bijdrage voor kleinere instellingen ('2B2').</t>
  </si>
  <si>
    <t>Wanneer de bevoegde autoriteit een ontheffing op individueel niveau heeft verleend aan de instelling (anders dan een centraal orgaan) van de toepassing van de risico-indicator Liquiditeitsdekkingsratio (‘4B1’), de risico-indicator Liquiditeitsdekkingsratio moet niet worden op individueel niveau gerapporteerd.</t>
  </si>
  <si>
    <t xml:space="preserve">Een beleggingsonderneming (1C7 or 1C8) kan geen gedekte deposito's accepteren. </t>
  </si>
  <si>
    <t>Alleen kredietinstellingen kunnen lid zijn van een IPS. In dit geval dient “Yes” of “No” invullen in veld ‘1C4’. Voor alle andere gevallen dient het veld ‘1C4’ te worden ingevuld met “Not applicable”.   </t>
  </si>
  <si>
    <t>Zum Datum der Berichterstattung und auf der in Feld 4A9 gewählten Meldeebene. Lautet die Meldeebene in Feld 4A9 „Einzelebene“, muss der Wert in Feld 4A17 mit dem Wert in Feld 2A1 (Summe der Verbindlichkeiten gleich Summe der Vermögenswerte gleich Bilanzsumme) übereinstimmen. Die Daten sollten gemäß Rechnungslegungsstandards gemeldet werden.</t>
  </si>
  <si>
    <t>• für in der Verordnung (EU) Nr. 575/2013 definierten andere Fälle: Die einschlägigen Indikatoren können auf konsolidierter Ebene gemeldet werden. In diesen Fällen wird der Wert der Indikatoren auf konsolidierter Ebene jedem der Gruppe angehörenden Institut für die Berechnung seiner Risikoindikatoren zugewiesen.</t>
  </si>
  <si>
    <t>Excel ist ein Warenzeichen von Microsoft. Das SRB ist in keiner Weise mit dem Unternehmen assoziiert und wird weder durch Microsoft gesponsert oder unterstützt. Die Verwendung von Excel durch den Endbenutzer hat auf Basis einer Lizenz oder einer gleichwertigen Berechtigungen von Microsoft zu erfolgen.</t>
  </si>
  <si>
    <t>Die Summe der Abzüge aus den Feldern 2A2+2A3+3A8+3B8+3C8+3D8 darf die Summe der Verbindlichkeiten nicht übersteigen (2A1).</t>
  </si>
  <si>
    <t>Wenn sich ein Institut für einen Pauschalbetrag nicht qualifiziert (2B2), sollte angegeben werden, dass eine alternative Berechnungsmethode "Nicht zutreffend" ist (2B3 = "Nicht zutreffend").</t>
  </si>
  <si>
    <t>Das Feld 2B3 ist verpflichtend mit "Ja" oder "Nein" zu befüllen, wenn sich das Institut für einen vereinfachten, auf einen Pauschalbetrag gestützten, jährlichen Beitrag für kleine Institute qualifiziert (2B2).</t>
  </si>
  <si>
    <t xml:space="preserve">Wenn die zuständige Behörde einem Institut (gilt nicht für Zentralorganisationen) auf Einzelebene einen Verzicht auf die Anwendung des Risikoindikators "LCR" gewährt hat (4B1), sollte die Meldeebene des Risikoindikators "LCR" nicht "Einzelebene" sein (4B2). </t>
  </si>
  <si>
    <t xml:space="preserve">Eine Wertpapierfirma (1C7 oder 1C8) ist nicht dazu berechtigt gedeckte Einlagen entgegen zu nehmen.  </t>
  </si>
  <si>
    <t>Nur ein Kreditinstitut kann Mitglied eines IPS sein und in diesem Fall ist in Feld 1C4 "Ja" oder "Nein" einzutragen. In allen anderen Fällen ist in das Feld 1C4 "Nicht zutreffend" einzutragen.</t>
  </si>
  <si>
    <t>Wurden zwei Institute im Geltungsbereich im laufenden Berichtsjahr (nach der Definition in Nr. 3) zusammengeschlossen, so können verschiedene Szenarien eintreten:</t>
  </si>
  <si>
    <t>Soweit von der zuständigen NCA die Anwendung von Waivern gestattet wurde, sollten die Institute den Reiter "Read Me" für weitere Anweisungen beachten (relevant für die Felder 4A1, 4A8, 4B1, 4C1).</t>
  </si>
  <si>
    <t>. En la fecha de notificación y en el nivel de notificación seleccionado en 4A9
. Si el nivel de notificación en 4A9 es «Individual», el valor de 4A17 deberá ser igual que el valor de 2A1 (el total de pasivos equivale al total de activos y este a su vez equivale al total del balance). Los datos deben ser reportados según las normas de contabilidad.</t>
  </si>
  <si>
    <t>Excel es una marca comercial de Microsoft. El SRB no está de ninguna manera afiliado, patrocinado, endosado o autorizado por Microsoft. El uso de Excel por el usuario final debe estar en línea con los permisos de Microsoft través de una licencia o equivalente.</t>
  </si>
  <si>
    <t>La suma de deducciones ('2A2'+'2A3'+'3A8'+'3B8'+'3C8'+'3D8') no puede ser mayor que el Pasivo Total ('2A1').</t>
  </si>
  <si>
    <t xml:space="preserve">Si la entidad no cumple los requisitos para realizar una contribución anual a tanto alzado ('2B2'), se deberá indicar que un cálculo alternativo es "No aplicable"  ('2B3' = "No aplicable"). </t>
  </si>
  <si>
    <t>El campo '2B3' es obligatorio si la entidad cumple los requisitos para realizar una contribución anual a tanto alzado para entidades pequeñas ('2B2').</t>
  </si>
  <si>
    <t>Cuando la autoridad competente ha concedido una exención para la aplicación del indicador de riesgo LCR a la entidad (que no sea un organismo central) a nivel individual  ('4B1'), el nivel de reporte del indicador de riesgo LCR no será individual ('4B2').</t>
  </si>
  <si>
    <t xml:space="preserve">Una empresa de inversión (1C7 or 1C8) no puede tener depósitos cubiertos. </t>
  </si>
  <si>
    <t>Vakavaraisuusasetuksen 26-50 artiklassa tarkoitettu ’ydinpääoma (CET1)’, kuten on vahvistettu EU:n COREP-/FINREP-asetuksen liitteessä I olevan mallin numero 1/CA1 soveltamiseksi (Omien varojen ja omien varojen vaatimusten raportointi).</t>
  </si>
  <si>
    <t>. Raportointipäivänä ja kentässä 4A9 valitulla raportointitasolla
. Jos raportointitaso kentässä 4A9 on ”yksittäinen”, kentän 4A17 arvon on oltava sama kuin kentän 2A1 arvo (velkojen kokonaismäärä vastaa varojen kokonaismäärää, joka vastaa taseen loppusummaa).</t>
  </si>
  <si>
    <t>Excel on Microsoftin tavaramerkki. Loppukäyttäjä vastaa sovelluksen käyttövaltuudesta lisenssisopimuksen tai muun osalta.</t>
  </si>
  <si>
    <t>Keskusyhteisön (1C2) on raportoitava (ala)konsolidoidulla tasolla (4C2) [pankkien väliset lainat ja tallennukset]</t>
  </si>
  <si>
    <t>Vähennysten yhteenlaskettu määrä ('2A2'+'2A3'+'3A8'+'3B8'+'3C8'+'3D8') ei voi olla suurempi kuin velkojen kokonaismäärä ('2A1').</t>
  </si>
  <si>
    <t>Mikäli laitos ei kuulu kiinteämääräisen maksun piiriin ('2B2'), sen tulee ilmoittaa, että vaihtoehtoinen laskentamenetelmä ei sovellu ('2B3' = "Ei sovelleta").</t>
  </si>
  <si>
    <t>Kenttä '2B3' on pakollinen, jos laitos kuuluu pienten laitosten kiinteämääräisen maksun piiriin ('2B2').</t>
  </si>
  <si>
    <t>Jos valvoja on myöntänyt poikkeusluvan LCR-riski-indikaattorin soveltamisesta laitostasolla ('4B1'), LCR-riski-indikaattorin raportointitason tulee olla muu kuin 'yksittäinen' ('4B2').</t>
  </si>
  <si>
    <t>Sijoituspalveluyritys (1C7 tai 1C8) ei voi ottaa vastaan korvattavia talletuksia.</t>
  </si>
  <si>
    <t>Vain luottolaitos voi kuulua laitosten suojajärjestelmään (IPS) ja siten täyttää 'Kyllä' tai 'Ei' kenttään '1C4'. Muissa tapauksissa kentän '1C4' arvon tulee olla "Ei sovelleta".</t>
  </si>
  <si>
    <t>Άρθρο 4 παράγραφος 1 σημείο 118 του ΚΚΑ/CRR:
 ως «ίδια κεφάλαια» νοείται το άθροισμα του κεφαλαίου της Κατηγορίας 1 και του κεφαλαίου της Κατηγορίας 2. Όλα τα πεδία θα πρέπει να συμπληρώνονται με στοιχεία σε επίπεδο μεμονωμένης οντότητας, εκτός από τις εξής περιπτώσεις: Εάν πρόκειται για κεντρικό οργανισμό και τα συνδεδεμένα ιδρύματα αυτού, όταν τα συνδεδεμένα ιδρύματα εξαιρούνται πλήρως ή εν μέρει από τις απαιτήσεις προληπτικής εποπτείας στο εθνικό δίκαιο, σύμφωνα με το άρθρο 10 του ΚΚΑ/CRR. Στη συγκεκριμένη αυτή περίπτωση, θα πρέπει να συμπληρώνεται ένα ενιαίο έντυπο αναφοράς με στοιχεία σε ενοποιημένο επίπεδο·</t>
  </si>
  <si>
    <t>. Ως «επιλέξιμα ενδοομιλικά στοιχεία παθητικού» νοούνται οι ενδοομιλικές υποχρεώσεις που απορρέουν από συναλλαγές που συνήφθησαν από ένα ίδρυμα με ίδρυμα του ιδίου ομίλου, υπό την προϋπόθεση ότι πληρούνται όλες οι ακόλουθες προϋποθέσεις: i) κάθε ίδρυμα είναι εγκατεστημένο στην Ένωση· ii) κάθε ίδρυμα περιλαμβάνεται στην ίδια ενοποιημένη εποπτεία, σύμφωνα με τις διατάξεις των άρθρων 6 έως 17 του ΚΚΑ/CRR, με τη μέθοδο της ολικής ενοποίησης και υπόκειται σε κατάλληλες κεντρικές διαδικασίες αξιολόγησης κινδύνου, μέτρησης και ελέγχου· και iii) δεν υπάρχει κανένα τρέχον ή προβλεπόμενο ουσιώδες, πρακτικό ή νομικό κώλυμα για την άμεση εξόφληση της οφειλόμενης υποχρέωσης. «παράγωγα» και «μέθοδος του δείκτη μόχλευσης»: βλέπε πεδίο 2C1</t>
  </si>
  <si>
    <t>Για τα ενδοομιλικά στοιχεία ενεργητικού ισχύει ο ίδιος ορισμός όπως για τα ενδοομιλικά στοιχεία παθητικού:
. Ως «επιλέξιμα ενδοομιλικά στοιχεία παθητικού» νοούνται οι ενδοομιλικές υποχρεώσεις που απορρέουν από συναλλαγές που συνήφθησαν από ένα ίδρυμα με ίδρυμα του ιδίου ομίλου, υπό την προϋπόθεση ότι πληρούνται όλες οι ακόλουθες προϋποθέσεις: i) κάθε ίδρυμα είναι εγκατεστημένο στην Ένωση· ii) κάθε ίδρυμα περιλαμβάνεται στην ίδια ενοποιημένη εποπτεία, σύμφωνα με τις διατάξεις των άρθρων 6 έως 17 του ΚΚΑ/CRR, με τη μέθοδο της ολικής ενοποίησης και υπόκειται σε κατάλληλες κεντρικές διαδικασίες αξιολόγησης κινδύνου, μέτρησης και ελέγχου· και iii) δεν υπάρχει κανένα τρέχον ή προβλεπόμενο ουσιώδες, πρακτικό ή νομικό κώλυμα για την άμεση εξόφληση της οφειλόμενης υποχρέωσης.</t>
  </si>
  <si>
    <t>«Κεφάλαιο κοινών μετοχών της Κατηγορίας 1» όπως αναφέρεται στα άρθρά 26-50 του ΚΚΑ/CRR και όπως προσδιορίζεται για τους σκοπούς του υποδείγματος 1/CA1 του παραρτήματος Ι του κανονισμού ΕΕ COREP FINREP (Υποβολή εκθέσεων σχετικά με τα ίδια κεφάλαια και τις απαιτήσεις ιδίων κεφαλαίων).</t>
  </si>
  <si>
    <t xml:space="preserve">. Κατά την ημερομηνία αναφοράς και στο επίπεδο αναφοράς που επιλέχθηκε στο 4Α9. Τα στοιχεία πρέπει να αναφέρονται σύμφωνα με τα λογιστικά πρότυπα. 
. Εάν το επίπεδο αναφοράς στο πεδίο 4Α9 είναι «σε ατομικό επίπεδο», η τιμή του πεδίου 4Α17 πρέπει να είναι ίση με την τιμή του πεδίου 2Α1 (το σύνολο παθητικού ισούται με το σύνολο ενεργητικού και ισούται με το σύνολο του ισολογισμού). </t>
  </si>
  <si>
    <t>α) Εάν πρόκειται για κεντρικό οργανισμό και τα συνδεδεμένα ιδρύματα αυτού, όταν τα συνδεδεμένα ιδρύματα εξαιρούνται πλήρως ή εν μέρει από τις απαιτήσεις προληπτικής εποπτείας στο εθνικό δίκαιο, σύμφωνα με το άρθρο 10 του ΚΚΑ/CRR. Στη συγκεκριμένη αυτή περίπτωση, θα πρέπει να συμπληρώνεται ένα ενιαίο έντυπο αναφοράς με στοιχεία σε ενοποιημένο επίπεδο (Υποσημείωση 4)·</t>
  </si>
  <si>
    <t>•  Για άλλες περιπτώσεις που ορίζονται στον ΚΚΑ/CRR: οι σχετικοί δείκτες μπορούν να αναφέρονται σε ενοποιημένο επίπεδο. Σε αυτές τις περιπτώσεις, η βαθμολογία την οποία λαμβάνουν οι εν λόγω δείκτες σε ενοποιημένο επίπεδο αποδίδεται σε κάθε ίδρυμα που αποτελεί μέρος του ομίλου για τους σκοπούς υπολογισμού των δεικτών κινδύνου του συγκεκριμένου ιδρύματος.</t>
  </si>
  <si>
    <t>Κανονισμός (ΕΕ) αριθ. 575/2013 του Ευρωπαϊκού Κοινοβουλίου και του Συμβουλίου, της 26ης Ιουνίου 2013, σχετικά με τις απαιτήσεις προληπτικής εποπτείας για πιστωτικά ιδρύματα και επιχειρήσεις επενδύσεων και την τροποποίηση του κανονισμού (ΕΕ) αριθ. 648/2012 (ΚΚΑ/CRR)</t>
  </si>
  <si>
    <t>Το excel είναι ένα εμπορικό σήμα της Microsoft. Το SRB σε καμία περίπτωση δεν συνεργάζεται με τη Microsoft, ούτε χορηγείται, υποστηρίζεται ή εγκρίνεται από αυτήν. Η χρήση του Excel από τον τελικό χρήστη πρέπει να είναι σύμφωνη με τα δικαιώματα που εξασφαλίζονται από τη Microsoft με άδεια ή ισοδύναμο.</t>
  </si>
  <si>
    <t xml:space="preserve"> Το άθροισμα των αφαιρέσεων («2A2»+«2A3»+«3A8»+«3B8»+«3C8»+«3D8») δεν μπορεί να είναι μεγαλύτερο του συνόλου παθητικού («2Α1»).</t>
  </si>
  <si>
    <t>Σε περίπτωση που ένα ίδρυμα δεν πληροί τις προϋποθέσεις για κατ’ αποκοπή πληρωμή («2Β2»), πρέπει να αναγράψει ότι η εναλλακτική μεθοδολογία υπολογισμού «Δεν ισχύει» («2Β3»= «Δεν ισχύει»).</t>
  </si>
  <si>
    <t xml:space="preserve"> Το πεδίο «2Β3» είναι υποχρεωτικό εφόσον ένα ίδρυμα πληροί τις προϋποθέσεις για την απλοποιημένη κατ’ αποκοπή εισφορά των μικρών ιδρυμάτων («2Β2»),</t>
  </si>
  <si>
    <t xml:space="preserve"> Σε περίπτωση που η αρμόδια αρχή έχει χορηγήσει στο ίδρυμα (πλην κεντρικών οργανισμών) απαλλαγή από την υποχρέωση εφαρμογήςτου δείκτη κινδύνου LCR σε ατομικό επίπεδο («4Β1»), το επίπεδο αναφοράς του δείκτη κινδύνου LCR δεν πρέπει να είναι ατομικό («4Β2»).</t>
  </si>
  <si>
    <t xml:space="preserve">Μια επίχειρηση επενδύσεων (1C7 ή 1C8) δεν μπορεί να δέχεται εγγυημένες καταθέσεις. </t>
  </si>
  <si>
    <t>Μόνο ένα πιστωτικό ίδρυμα μπορεί να είναι μέλος σε ένα ΘΣΠ και σε αυτή την περίπτωση μπορεί να συμπληρώσει «Ναι» ή «Όχι» στο πεδίο «1C4». Σε όλες τις άλλες περιπτώσεις, το πεδίο «1C4» πρέπει να είναι «Δεν ισχύει».</t>
  </si>
  <si>
    <t>Το Ενιαίο Συμβούλιο Εξυγίανσης (εφεξής «SRB») εφαρμόζει τη μεθοδολογία που προσδιορίζεται στον κατ’ εξουσιοδότηση κανονισμό (ΕΕ) 2015/63 της Επιτροπής (εφεξής «κατ’ εξουσιοδότηση κανονισμός») για τον υπολογισμό των ποσών των ατομικών ετήσιων εκ των προτέρων εισφορών. Η κύρια νομική βάση για την εν λόγω συλλογή δεδομένων και τον μετέπειτα υπολογισμό των εισφορών είναι ο κατ’ εξουσιοδότηση κανονισμός και ο εκτελεστικός κανονισμός (ΕΕ) 2015/81 του Συμβουλίου (εφεξής «εκτελεστικός κανονισμός»).</t>
  </si>
  <si>
    <t>Εφεξής 'Directive 2014/49/EU (DGSD)'</t>
  </si>
  <si>
    <t>The Single Resolution Board (hereafter “SRB”) applies the methodology set out in the Commission Delegated Regulation (EU) 2015/63 (hereafter “Delegated Regulation”) for the calculation of the amounts of the individual annual ex-ante contributions. The main legal basis for this data collection and the subsequent calculation of the contributions are the Delegated Regulation and the Council Implementing Regulation (EU) 2015/81 (hereafter "Implementing Regulation").</t>
  </si>
  <si>
    <t>Article 4, paragraphe 1, point 118, du règlement (UE) nº 575/2013 (CRR) :
 «fonds propres» signifie : la somme des fonds propres de catégorie 1 et des fonds propres de catégorie 2. Tous les champs doivent être remplis avec des informations au niveau de l’entité individuelle, sauf pour un organisme central et ses établissements affiliés, lorsque lesdits établissements affiliés sont totalement ou partiellement exemptés durespect des exigences prudentielles en droit national conformément à l’article 10 du règlement (UE) nº 575/2013 (CRR). Dans ce cas particulier, un seul formulaire de déclaration doit être rempli avec des informations au niveau consolidé.</t>
  </si>
  <si>
    <t>. «passifs intragroupes éligibles» signifient : passifs intragroupes découlant de transactions conclues par un établissement avec un autre établissement faisant partie du même groupe, dès lors que les conditions suivantes sont remplies: i) chaque établissement est établi dans l’Union ; ii) chaque établissement est intégralement inclus dans le même périmètre de surveillance consolidée conformément aux articles 6 à 17 du règlement (UE) nº 575/2013 (CRR) et il est soumis aux mêmes procédures appropriées et centralisées d’évaluation, de mesure et de contrôle des risques ; et iii) il n’existe, en droit ou en fait, aucun obstacle significatif, actuel ou prévu, au remboursement rapide d’un passif à l’échéance
. «dérivés» et «méthodologie de ratio de levier»: voir champ 2C1</t>
  </si>
  <si>
    <t>La même définition s’applique pour les actifs intragroupes et les passifs intragroupes :
. «passifs intragroupes éligibles» signifient : passifs intragroupes découlant de transactions conclues par un établissement avec un autre établissement faisant partie du même groupe, dès lors que les conditions suivantes sont remplies: i) chaque établissement est établi dans l’Union ; ii) chaque établissement est intégralement inclus dans le même périmètre de surveillance consolidée conformément aux articles 6 à 17 du règlement (UE) nº 575/2013 (CRR) et il est soumis aux mêmes procédures appropriées et centralisées d’évaluation, de mesure et de contrôle des risques ; et iii) il n’existe, en droit ou en fait, aucun obstacle significatif, actuel ou prévu, au remboursement rapide d’un passif à l’échéance</t>
  </si>
  <si>
    <t>«Fonds propres de base de catégorie 1» au sens des articles 26 à 50 du règlement (UE) nº 575/2013 (CRR) et tels que déterminés aux fins du modèle 1/CA1 de l’annexe I du règlement COREP FINREP UE (Rapport sur les fonds propres et exigences de fonds propres).</t>
  </si>
  <si>
    <t>. À la date de déclaration et au niveau de déclaration sélectionnés au champ 4A9, les données doivent être remplies selon les normes comptables
. Si le niveau de déclaration au champ 4A9 est «individuel», la valeur du champ 4A17 doit être égale à celle du champ 2A1 (total du passif égal au total de l’actif égal au total du bilan)</t>
  </si>
  <si>
    <t>a) pour un organisme central et ses établissements affiliés, lorsque lesdits établissements affiliés sont totalement ou partiellement exemptés des exigences prudentielles en droit national conformément à l’article 10 du règlement (UE) nº 575/2013 (CRR). Dans ce cas particulier, un seul formulaire de déclaration doit être rempli avec des informations au niveau consolidé (Note de bas de page n° 4);</t>
  </si>
  <si>
    <t>•  pour les autres circonstances définies dans le règlement (UE) nº 575/2013 (CRR) : les indicateurs pertinents peuvent être déclarés au niveau consolidé. Dans ces cas, la note obtenue pour ces indicateurs au niveau consolidé doit être attribuée à chaque établissement qui fait partie du groupe aux fins de calculer les indicateurs de risque de cet établissement.</t>
  </si>
  <si>
    <t>Règlement (UE) nº 575/2013 (CRR) du Parlement européen et du Conseil du 26 juin 2013 concernant les exigences prudentielles applicables aux établissements de crédit et aux entreprises d’investissement et modifiant le règlement (UE) nº 648/2012.</t>
  </si>
  <si>
    <t>Excel est une marque commerciale de Microsoft. Le SRB n'est en aucun cas affilié à, parrainé, endossé ou approuvé par Microsoft. L'utilisation d'Excel par l'utilisateur final doit être conforme aux autorisations sécurisées de Microsoft par le biais d'une licence ou équivalent.</t>
  </si>
  <si>
    <t>Un organe central («1C2») doit reporter la donnée au niveau (sous-)consolidé («4C2») [prêts et dépôts interbancaires]</t>
  </si>
  <si>
    <t>La somme des déductions (« 2A2 » + « 2A3 » + « 3A8 » + « 3B8 » + « 3C8 » + « 3D8 ») ne peut pas être supérieure au total du passif  (« 2A1 »).</t>
  </si>
  <si>
    <t>Lorsqu’un établissement ne remplit pas les conditions requises pour une contribution forfaitaire (« 2B2 »), il devrait indiquer que le calcul alternatif est « non applicable » (« 2B3 » = « Non applicable »).</t>
  </si>
  <si>
    <t>Le champ « 2B3 » doit être rempli lorsqu'un établissement remplit les conditions requises pour une contribution forfaitaire annuelle simplifiée pour petits établissements (« 2B2 »).</t>
  </si>
  <si>
    <t xml:space="preserve">Si l’autorité compétente a accordé à l’établissement (autre qu'un organisme central) une dérogation quant à l’application de l’indicateur de risque de ratio RCL/LCR au niveau individuel («4B1»), le niveau de déclaration de l’indicateur de risque de ratio RCL/LCR ne devrait pas être individuel (« 4B2 »).
</t>
  </si>
  <si>
    <t>Une entreprise d'investissement (« 1C7 » ou « 1C8 ») ne peut pas accepter de dépôts couverts.</t>
  </si>
  <si>
    <t xml:space="preserve">Seul un établissement de crédit peut être membre d’un SPI/IPS et  peut remplir dans ce cas « Oui » ou « Non » dans le champ « 1C4 ». Pour tous les autres cas, le champ « 1C4 » doit être rempli avec "Sans objet". </t>
  </si>
  <si>
    <t>Le code LEI (« 4D19 ») doit se composer de 20 caractères alphanumériques</t>
  </si>
  <si>
    <t>Excel je blagovna znamka podjetja Microsoft. SRB ni na noben način povezan z Microsoftom, Microsoft ga prav tako ne sponzorira, potrjuje ali odobrava. Uporabo programa Excel s strani končnega uporabnika je potrebno uskladiti z dovoljenji, ki jih je Microsoft zagotovil prek licence ali enakovrednega dovoljenja.</t>
  </si>
  <si>
    <t>Vsota odbitkov („2A2“ + „2A3“ + „3B8“ + „3B8“ + „3C8“ + „3D8“) ne more biti večja od skupnih obveznosti („2A1“).</t>
  </si>
  <si>
    <t>Kadar institucija ni upravičena do pavšalnega plačila (v nadaljnjem besedilu: „2B2“), mora navesti, da se alternativna metodologija izračuna „ne uporablja“ („2B3“ = „se ne uporablja“).</t>
  </si>
  <si>
    <t>Polje „2B3“ je obvezno, če institucija izpolnjuje pogoje za poenostavljen letni pavšalni prispevek za majhne institucije („2B2“).</t>
  </si>
  <si>
    <t>Ko pristojni organ odobri opustitev uporabe kazalnika tveganja LCR za institucijo (razen centralnega organa) na posamični ravni („4B1“), raven poročanja kazalnika tveganja LCR ne sme biti posamezna („4B2“).</t>
  </si>
  <si>
    <t>Investicijsko podjetje (1C7 ali 1C8) ne more sprejeti zajamčenih vlog.</t>
  </si>
  <si>
    <t>Članica institucionalne sheme za zaščito vlog je lahko le kreditna institucija, v tem primeru pa lahko izpolni „Da“ ali „Ne“ na polju „1C4“.V vseh drugih primerih mora biti polje „1C4“ „Ni relevantno“.</t>
  </si>
  <si>
    <t>•  „0“ (številka nič), kadar se polje uporablja za institucijo, vendar dejstvo pri zadevni instituciji ni prisotno (npr. polje se nanaša na zajamčene vloge, vendar institucija v bilanci stanja nima zajamčenih vlog).</t>
  </si>
  <si>
    <t>Kód identifikátora právneho subjektu (LEI) inštitúcie na účely dohľadu v súlade s odporúčaním EBA. Vzťahuje sa na inštitúcie, ktoré podliehajú povinnostiam týkajúcim sa predkladania správ podľa CRR.
. Odkaz na odporúčanie EBA o používaní LEI: 
http://www.eba.europa.eu/regulation-and-policy/supervisory-reporting/consultation-paper-draft-recommendation-on-the-use-of-legal-entity-identifier-lei-
. Odkaz na Výbor pre regulačný dohľad nad systémom identifikátorov právnických osôb: http://www.leiroc.org/</t>
  </si>
  <si>
    <t>Článok 4 ods. 1 bod 118 CRR:
 „vlastné zdroje“ sú súčet kapitálu Tier 1 a Tier 2. Všetky polia by mali byť vyplnené informáciami na úrovni jednotlivého subjektu s výnimkou: v prípade ústredného orgánu a k nemu pridružených inštitúcií, ak sú pridružené inštitúcie podľa vnútroštátneho práva úplne alebo čiastočne vyňaté z uplatňovania prudenciálnych požiadaviek v súlade s článkom 10 CRR. V tomto konkrétnom prípade treba vyplniť jeden jediný formulár hlásenia informáciami na konsolidovanej úrovni.</t>
  </si>
  <si>
    <t>. „Kvalifikované záväzky v rámci skupiny“ sú záväzky v rámci skupiny, ktoré vznikajú z transakcií, do ktorých vstúpila inštitúcia s inštitúciou, ktorá je súčasťou rovnakej skupiny, za predpokladu, že sú splnené všetky tieto podmienky: i) každá inštitúcia je založená v Únii; ii) každá inštitúcia je zahrnutá pod rovnaký konsolidovaný dohľad v súlade s článkami 6 až 17 CRR na úplnom základe a podlieha primeraným postupom centralizovaného hodnotenia, merania a kontroly rizika a iii) neexistuje, a ani sa nepredpokladá, žiadna významná vecná alebo právna prekážka brániaca okamžitému splateniu záväzku v čase splatnosti.
. „deriváty“ a „metodika ukazovateľa finančnej páky“: pozri pole 2C1</t>
  </si>
  <si>
    <t>Na aktíva v rámci skupiny sa vzťahuje rovnaké vymedzenie ako na záväzky v rámci skupiny:
. „Kvalifikované záväzky v rámci skupiny“ sú záväzky v rámci skupiny, ktoré vznikajú z transakcií, do ktorých vstúpila inštitúcia s inštitúciou, ktorá je súčasťou rovnakej skupiny, za predpokladu, že sú splnené všetky tieto podmienky: i) každá inštitúcia je založená v Únii; ii) každá inštitúcia je zahrnutá pod rovnaký konsolidovaný dohľad v súlade s článkami 6 až 17 CRR na úplnom základe a podlieha primeraným postupom centralizovaného hodnotenia, merania a kontroly rizika a iii) neexistuje, a ani sa nepredpokladá, žiadna významná vecná alebo právna prekážka brániaca okamžitému splateniu záväzku v čase splatnosti</t>
  </si>
  <si>
    <t>„Vlastný kapitál Tier 1“, ako sa uvádza v článku 26-50 CRR a ako je stanovený na účel vzoru 1/CA1 prílohy I k nariadeniu EÚ o COREP a FINREP (Vykazovanie o vlastných zdrojoch a kapitálových požiadavkách).</t>
  </si>
  <si>
    <t>. K dátumu hlásenia a na úrovni hlásenia zvolenej v 4A9
. Ak je úroveň hlásenia v 4A9 „individuálna“, hodnota 4A17 sa musí rovnať hodnote 2A1 (celkové záväzky sa rovnajú celkovým aktívam a rovnajú sa celkovej súvahe). Údaje sa vykazujú podľa účtovných štandardov.</t>
  </si>
  <si>
    <t>a) v prípade ústredného orgánu a k nemu pridružených inštitúcií, ak sú pridružené inštitúcie podľa vnútroštátneho práva úplne alebo čiastočne vyňaté z uplatňovania prudenciálnych požiadaviek v súlade s článkom 10 CRR. V tomto konkrétnom prípade treba vyplniť jeden jediný formulár hlásenia informáciami na konsolidovanej úrovni (Poznámky pod čiarou 4);</t>
  </si>
  <si>
    <t>• v prípade iných okolností vymedzených v CRR: môžu byť príslušné ukazovatele vykazované na konsolidovanej úrovni. V takých prípadoch sa bodové hodnotenie dosiahnuté danými ukazovateľmi na konsolidovanej úrovni pripíše každej inštitúcii, ktorá je súčasťou skupiny, na účely výpočtu ukazovateľov rizika danej inštitúcie.</t>
  </si>
  <si>
    <t xml:space="preserve">Excel je registrovaná ochranná známka spoločnosti Microsoft. SRB nie je žiadnym spôsobom prepojené, financované, podporované alebo schvaľované spoločnosťou Microsoft. Používanie programu Excel koncovým používatelom musí byť v súlade s oprávneniami zabezpečené spoločnosťou Microsoft prostredníctvom licencie alebo jej ekvivalentom. </t>
  </si>
  <si>
    <t>Kód identifikátor právneho subjektu  (LEI) („4D19“) by mal byť vyplnený 20 alfanumerickými znakmi.</t>
  </si>
  <si>
    <t>“Capitale primario di classe 1” di cui agli articoli da 26 a 50 del CRR e come stabilito ai fini del modello 1/CA1 dell’allegato I del regolamento UE COREP FINREP (Segnalazione sui fondi propri e  requisiti patrimoniali).</t>
  </si>
  <si>
    <t>. Alla data di riferimento e al livello di riferimento selezionati nel campo 4A9. I dati devono essere riportati secondo gli standard di accounting.
. Se il livello di segnalazione in 4A9 è “Individuale”, il valore di 4A17 deve essere uguale al valore 2A1 (il totale del passivo pari al totale dell’attivo pari al totale dello stato patrimoniale)</t>
  </si>
  <si>
    <t>Excel è un marchio di fabbrica di Microsoft. L'SRB non è in alcun modo affiliato con, sponsorizzato, supportato o approvato da Microsoft. L'uso di Excel per l'utente finale deve essere in linea con i permessi garantiti da Microsoft attraverso una licenza o equivalente.</t>
  </si>
  <si>
    <t>La somma delle deduzioni ("2A2"+"2A3"+"3A8"+"3B8"+"3C8"+"3D8")  non può essere maggiore del totale delle passività ("2A1").</t>
  </si>
  <si>
    <t>Laddove il pagamento di una somma forfettaria non sia applicabile a un ente (“2B2”), questo deve indicare che il metodo alternativo di calcolo è 'Non applicabile' (“2B3” = “Non applicabile”).</t>
  </si>
  <si>
    <t xml:space="preserve">Il campo "2B3" è obbligatorio se all'ente è applicabile il pagamento di una somma forfettaria ("2B2"). </t>
  </si>
  <si>
    <t>Se l'autorità competente ha concesso all'ente (diverso da un organismo centrale) una deroga per l'applicazione dell'indicatore di rischio LCR a livello individuale ("4B1"), il livello di segnalazione dell'indicatore LCR non deve essere individuale ("4B2").</t>
  </si>
  <si>
    <t>Un'impresa di investimento (1C7 o 1C8) non può detenere depositi protetti.</t>
  </si>
  <si>
    <t>Solo un ente creditizio può essere membro di un IPS e in questo caso può compilare il campo "1C4" con "Sì" o "No". In tutti gli altri casi, il campo "1C4" deve essere compilato rispondendo "Non applicabile".</t>
  </si>
  <si>
    <t>•  gli enti creditizi stabiliti in uno Stato membro partecipante, di cui all’articolo 2, paragrafo 1, punto 2), della direttiva 2014/59/UE, e</t>
  </si>
  <si>
    <t>D. Riferimenti giuridici</t>
  </si>
  <si>
    <t xml:space="preserve">8. Articolo 3, punto 11), del regolamento delegato </t>
  </si>
  <si>
    <t>Kur įstaigai neleidžiama pasinaudoti mažoms įstaigoms taikoma supaprastinta nustatyto dydžio metinio įnašo sumos apskaičiavimo tvarka ('2B2'), ji turi nurodyti, kad alternatyvi apskaičiavimo metodologija 'Netaikoma' ('2B3' = "Netaikoma").</t>
  </si>
  <si>
    <t>Laukelis '2B3' yra privalomas, jei įstaigai  leidžiama pasinaudoti mažoms įstaigoms taikoma supaprastinta nustatyto dydžio metinio įnašo sumos apskaičiavimo tvarka ('2B2').</t>
  </si>
  <si>
    <t>Kai kompetentinga institucija leido įstaigai netaikyti padengimo likvidžiuoju turtu rodiklio (kitai, ne centrinei įstaigai) individualiu lygmeniu ('4B1'), padengimo likvidžiuoju turtu rodiklis turi būti nurodomas ne individualiu lygmeniu ('4B2').</t>
  </si>
  <si>
    <t>Investicinė įmonė (1C7 arba 1C8) negali priimti apdraustųjų indėlių.</t>
  </si>
  <si>
    <t>Tik kredito įstaiga gali būti IUS narė ir tokiu atveju ji gali užpildyti "Taip" arba "Ne" laukelyje '1C4'. Visais kitais atvejais laukelis '1C4' turi būti "Netaikoma".</t>
  </si>
  <si>
    <t>Atskaitymų suma ('2A2'+'2A3'+'3A8'+'3B8'+'3C8'+'3D8') negali būti didesnė nei visi įsipareigojimai ('2A1').</t>
  </si>
  <si>
    <t>Commission Implementing Regulation (EU) 680/2014 of 16 April 2014 laying down implementing technical standards with regard to supervisory reporting of institutions according to Regulation (EU) No 575/2013 of the European Parliament and of the Council</t>
  </si>
  <si>
    <t>Durchführungsverordnung (EU) 680/2014 der Kommission vom 16. April 2014 zur Festlegung technischer Durchführungsstandards für die aufsichtlichen Meldungen der Institute gemäß der Verordnung (EU) 575/2013 des Europäischen Parlaments und des Rates</t>
  </si>
  <si>
    <t>Komisjoni rakendusmäärus (EL) 680/2014, 16. aprill 2014, millega sätestatakse rakenduslikud tehnilised standardid seoses krediidiasutuste ja investeerimisühingute järelevalvelise aruandlusega vastavalt Euroopa Parlamendi ja nõukogu määrusele (EL) 575/2013</t>
  </si>
  <si>
    <t>Εκτελεστικός κανονισμός (ΕΕ) 680/2014 της Επιτροπής της 16ης Απριλίου 2014 για τη θέσπιση εκτελεστικών τεχνικών προτύπων όσον αφορά την υποβολή εποπτικών αναφορών από τα ιδρύματα σύμφωνα με τον κανονισμό (ΕΕ) 575/2013 του Ευρωπαϊκού Κοινοβουλίου και του Συμβουλίου</t>
  </si>
  <si>
    <t>Reglamento de Ejecución (UE) 680/2014 de la Comisión de 16 de abril de 2014 por el que se establecen normas técnicas de ejecución en relación con la comunicación de información con fines de supervisión por parte de las entidades, de conformidad con el Reglamento (UE) 575/2013 del Parlamento Europeo y del Consejo</t>
  </si>
  <si>
    <t>Komission täytäntöönpanoasetus (EU) 680/2014, annettu 16 päivänä huhtikuuta 2014, Euroopan parlamentin ja neuvoston asetuksen (EU) 575/2013 mukaisista laitosten vakavaraisuusvalvontaan liittyvää raportointia koskevista teknisistä täytäntöönpanostandardeista</t>
  </si>
  <si>
    <t xml:space="preserve">Règlement d'exécution (UE) 680/2014 du 16 avril 2014 définissant des normes techniques d'exécution en ce qui concerne l'information prudentielle à fournir par les établissements, conformément au règlement (UE) 575/2013 du Parlement européen et du Conseil
</t>
  </si>
  <si>
    <t>Regolamento di esecuzione (UE) 680/2014 della Commissione del 16 aprile 2014 che stabilisce norme tecniche di attuazione per quanto riguarda le segnalazioni degli enti a fini di vigilanza conformemente al regolamento (UE) 575/2013 del Parlamento europeo e del Consiglio</t>
  </si>
  <si>
    <t>Komisijos igyvendinimo reglamentas (ES) 680/2014 2014 m. balandžio 16 d. kuriuo pagal Europos Parlamento ir Tarybos reglamentą (ES) 575/2013 nustatomi įstaigų priežiūros ataskaitų teikimo techniniai įgyvendinimo standartai</t>
  </si>
  <si>
    <t>Komisijas Istenošanas regula (ES) 680/2014 (2014. gada 16. aprīlis), ar ko nosaka īstenošanas tehniskos standartus attiecībā uz iestāžu sniegtajiem uzraudzības pārskatiem saskaņā ar Eiropas Parlamenta un Padomes Regulu (ES) 575/2013</t>
  </si>
  <si>
    <t>Uitvoeringsverordening (EU) 680/2014 van de Commissie van 16 april 2014 tot vaststelling van technische uitvoeringsnormen voor wat betreft de rapportage aan de toezichthoudende autoriteit door instellingen overeenkomstig Verordening (EU) 575/2013 van het Europees Parlement en de Raad</t>
  </si>
  <si>
    <t>Izvedbena uredba Komisije (EU) 680/2014 z dne 16. aprila 2014 o določitvi izvedbenih tehničnih standardov v zvezi z nadzorniškim poročanjem institucij v skladu z Uredbo (EU) 575/2013 Evropskega parlamenta in Sveta</t>
  </si>
  <si>
    <t>Vykonávacie nariadenie Komisie (EÚ) 680/2014 zo 16. apríla 2014, ktorým sa stanovujú vykonávacie technické predpisy, pokiaľ ide o vykazovanie inštitúciami na účely dohľadu podľa nariadenia Európskeho parlamentu a Rady (EÚ) 575/2013</t>
  </si>
  <si>
    <t>Delegované nariadenie Komisie (EÚ) 2015/63 z 21. októbra 2014, ktorým sa dopĺňa smernica Európskeho parlamentu a Rady 2014/59/EÚ, pokiaľ ide o príspevky ex ante do mechanizmov financovania riešenia krízových situácií</t>
  </si>
  <si>
    <t>Делегиран регламент (ЕС) 2015/63 на Комисията от 21 октомври 2014 година за допълване на Директива 2014/59/ЕС на Европейския парламент и на Съвета по отношение на предварителните вноски в механизмите за финансиране на преструктурирането</t>
  </si>
  <si>
    <t>Delegirana uredba Komisije (EU) 2015/63 z dne 21. oktobra 2014 o dopolnitvi Direktive 2014/59/EU Evropskega parlamenta in Sveta v zvezi s predhodnimi prispevki v sheme za financiranje reševanja</t>
  </si>
  <si>
    <t>Komisijas 2014. gada 21. oktobra Deleģētā regula (ES) Nr. 2015/63, ar ko Eiropas Parlamenta un Padomes Direktīvu 2014/59/ES papildina attiecībā uz ex ante iemaksām noregulējuma finansēšanas mehānismos</t>
  </si>
  <si>
    <t>Gedelegeerde Verordening (EU) 2015/63 van de Commissie van 21 oktober 2014 tot aanvulling van Richtlijn 2014/59/EU van het Europees Parlement en de Raad van wat de vooraf te betalen bijdragen aan afwikkelingsfinancieringsregelingen betreft</t>
  </si>
  <si>
    <t>2014 m. spalio 21 d. Komisijos deleguotasis reglamentas (ES) 2015/63, kuriuo papildomos Europos Parlamento ir Tarybos direktyvos 2014/59/ES nuostatos dėl ex ante įnašų, skirtų pertvarkymo finansavimo struktūroms</t>
  </si>
  <si>
    <t>Regolamento delegato (UE) 2015/63 della Commissione, del 21 ottobre 2014, che integra la direttiva 2014/59/UE del Parlamento europeo e del Consiglio per quanto riguarda i contributi ex ante ai meccanismi di finanziamento della risoluzione</t>
  </si>
  <si>
    <t>Règlement délégué (UE) 2015/63 de la Commission du 21 octobre 2014 complétant la directive 2014/59/UE du Parlement européen et du Conseil en ce qui concerne les contributions ex ante aux dispositifs de financement pour la résolution</t>
  </si>
  <si>
    <t>Komission delegoitu asetus (EU) 2015/63, annettu 21 päivänä lokakuuta 2014, Euroopan parlamentin ja neuvoston direktiivin 2014/59/EU täydentämisestä kriisinratkaisun rahoitusjärjestelyihin etukäteen suoritettavien rahoitusosuuksien osalta</t>
  </si>
  <si>
    <t>El Reglamento Delegado (UE) 2015/63 de la Comisión, de 21 de octubre de 2014 , por el que se completa la Directiva 2014/59/UE del Parlamento Europeo y del Consejo, en lo que respecta a las contribuciones ex ante a los mecanismos de financiación de la resolución</t>
  </si>
  <si>
    <t>Commission Delegated Regulation (EU) 2015/63 of 21 October 2014 supplementing Directive 2014/59/EU of the European Parliament and of the Council with regard to ex ante contributions to resolution financing arrangements</t>
  </si>
  <si>
    <t>Κατ’ εξουσιοδότηση κανονισμός (ΕΕ) 2015/63 της Επιτροπής, της 21ης Οκτωβρίου 2014, για τη συμπλήρωση της οδηγίας 2014/59/ΕΕ του Ευρωπαϊκού Κοινοβουλίου και του Συμβουλίου όσον αφορά τις εκ των προτέρων συνεισφορές σε χρηματοδοτικές ρυθμίσεις εξυγίανσης</t>
  </si>
  <si>
    <t>Komisjoni 21. oktoobri 2014. aasta delegeeritud määrus (EL) 2015/63, millega täiendatakse Euroopa Parlamendi ja nõukogu direktiivi 2014/59/EL seoses kriisilahendusrahastutesse tehtavate ex ante-osamaksetega</t>
  </si>
  <si>
    <t>Delegierte Verordnung (EU) 2015/63 der Kommission vom 21. Oktober 2014 zur Ergänzung der Richtlinie 2014/59/EU des Europäischen Parlaments und des Rates im Hinblick auf im Voraus erhobene Beiträge zu Abwicklungsfinanzierungsmechanismen</t>
  </si>
  <si>
    <t>Link: https://eur-lex.europa.eu/legal-content/EN/TXT/?uri=CELEX:02014L0059-20190627</t>
  </si>
  <si>
    <t>Σύνδεσμος: https://eur-lex.europa.eu/legal-content/EN/TXT/?uri=CELEX:02014L0059-20190627</t>
  </si>
  <si>
    <t>Enlace: https://eur-lex.europa.eu/legal-content/EN/TXT/?uri=CELEX:02014L0059-20190627</t>
  </si>
  <si>
    <t>Linkki: https://eur-lex.europa.eu/legal-content/EN/TXT/?uri=CELEX:02014L0059-20190627</t>
  </si>
  <si>
    <t>Lien: https://eur-lex.europa.eu/legal-content/EN/TXT/?uri=CELEX:02014L0059-20190627</t>
  </si>
  <si>
    <t>Saitas: https://eur-lex.europa.eu/legal-content/EN/TXT/?uri=CELEX:02014L0059-20190627</t>
  </si>
  <si>
    <t>Saite: https://eur-lex.europa.eu/legal-content/EN/TXT/?uri=CELEX:02014L0059-20190627</t>
  </si>
  <si>
    <t>Povezava: https://eur-lex.europa.eu/legal-content/EN/TXT/?uri=CELEX:02014L0059-20190627</t>
  </si>
  <si>
    <t>Връзка: https://eur-lex.europa.eu/legal-content/EN/TXT/?uri=CELEX:02014L0059-20190627</t>
  </si>
  <si>
    <t>Odkaz: https://eur-lex.europa.eu/legal-content/EN/TXT/?uri=CELEX:02014L0059-20190627</t>
  </si>
  <si>
    <t>Im Folgenden „Durchführungsverordnung (EU) Nr. 680/2014“ (EU COREP FINREP)</t>
  </si>
  <si>
    <t>Toliau – ES COREP FINREP reglamentas</t>
  </si>
  <si>
    <t>. Please refer to the EU COREP FINREP Regulation</t>
  </si>
  <si>
    <t>. Vt ELi COREP-FINREP-määrus</t>
  </si>
  <si>
    <t>. Bitte beachten Sie die Durchführungsverordnung (EU) Nr. 680/2014 - EU COREP FINREP</t>
  </si>
  <si>
    <t>. Consulte le Reglamento FINREP COREP UE</t>
  </si>
  <si>
    <t>. Ks. EU:n COREP-/FINREP-asetus</t>
  </si>
  <si>
    <t>. Veuillez vous reporter au Règlement COREP FINREP UE</t>
  </si>
  <si>
    <t>. Fare riferimento alle Regolamento UE COREP FINREP</t>
  </si>
  <si>
    <t>. Daugiau žr. „ES COREP FINREP reglamentas“</t>
  </si>
  <si>
    <t>Hierna 'Uitvoeringsverordening (EU) nr. 680/2014' (EU COREP FINREP)</t>
  </si>
  <si>
    <t>. Raadpleeg de Uitvoeringsverordening (EU) nr. 680/2014 - EU COREP FINREP</t>
  </si>
  <si>
    <t>. Glej „Uredba EU o COREP in FINREP“</t>
  </si>
  <si>
    <t>. Моля, направете справка с „Регламент за общата рамка на ЕС за финансова отчетност (COREP FINREP)“</t>
  </si>
  <si>
    <t>. Pozri „Nariadenie EÚ o COREP a FINREP“</t>
  </si>
  <si>
    <t>Im Folgenden „Eigenmittelverordnung“ (CRR)</t>
  </si>
  <si>
    <t>‘Credit institution’ means a credit institution as defined in point (1) of Article 4(1) of Regulation (EU) No 575/2013, not including the entities referred to in Article 2(5) of Directive 2013/36/EU</t>
  </si>
  <si>
    <t xml:space="preserve"> „Krediidiasutus” – määruse (EL) nr 575/2013 artikli 4 lõike 1 punktis 1 määratletud krediidiasutus, välja arvatud direktiivi 2013/36/EL artikli 2 lõikes 5 osutatud ettevõtjad</t>
  </si>
  <si>
    <t>«Entidad de crédito»: una entidad de crédito según la definición del artículo 4, apartado 1, punto 1, del Reglamento (UE) no 575/2013, sin incluir las entidades contempladas en el artículo 2, apartado 5, de la Directiva 2013/36/UE</t>
  </si>
  <si>
    <t>’Luottolaitoksella’ asetuksen (EU) N:o 575/2013 4 artiklan 1 kohdan 1 alakohdassa määriteltyä luottolaitosta direktiivin 2013/36/EU 2 artiklan 5 kohdassa tarkoitettuja yhteisöjä lukuun ottamatta;</t>
  </si>
  <si>
    <t>«Établissement de crédit», un établissement de crédit au sens de l’article 4, paragraphe 1, point 1), du règlement (UE) no 575/2013 qui ne figure pas dans les entités visées à l’article 2, paragraphe 5, de la directive 2013/36/UE</t>
  </si>
  <si>
    <t>«Ente creditizio»: un ente creditizio come definito all’articolo 4, paragrafo 1, punto 1, del regolamento (UE) n. 575/2013, ad eccezione delle entità di cui all’articolo 2, paragrafo 5, della direttiva n. 2013/36/UE</t>
  </si>
  <si>
    <t>Kredito įstaiga – kredito įstaiga, kaip apibrėžta Reglamento (ES) Nr. 575/2013 4 straipsnio 1 dalies 1 punkte, išskyrus Direktyvos 2013/36/ES 2 straipsnio 5 dalyje nurodytus subjektus</t>
  </si>
  <si>
    <t>“Kredītiestāde” ir kredītiestāde saskaņā ar Regulas (ES) Nr. 575/2013 4. panta 1. punkta 1. apakšpunktā minēto definīciju, izņemot Direktīvas 2013/36/ES 2. panta 5. punktā minētās vienības</t>
  </si>
  <si>
    <t xml:space="preserve"> „Kredietinstelling” : een kredietinstelling als omschreven in artikel 4, lid 1, punt 1, van Verordening (EU) nr. 575/2013, met uitzondering van de in artikel 2, lid 5, van Richtlijn 2013/36/EU bedoelde entiteiten</t>
  </si>
  <si>
    <t>„Kreditna institucija“ pomeni kreditno institucijo, kot je opredeljena v točki (1) člena 4(1) Uredbe (EU) št. 575/2013, pri čemer ne zajema subjektov iz člena 2(5) Direktive 2013/36/EU</t>
  </si>
  <si>
    <t>„Кредитна институция“ означава кредитна институция съгласно определението в член 4, параграф 1, точка 1 от Регламент (ЕС) № 575/2013, без да се включват субектите, посочени в член 2, параграф 5 от Директива 2013/36/ЕС</t>
  </si>
  <si>
    <t>„Úverová inštitúcia“ je úverová inštitúcia podľa vymedzenia uvedeného v článku 4 ods. 1 bod 1 nariadenia (EÚ) č. 575/2013 s výnimkou subjektov uvedených v článku 2 ods. 5 smernice 2013/36/EÚ</t>
  </si>
  <si>
    <t>Ως «κεντρικός οργανισμός» νοείται ένας οργανισμός:
- ο οποίος εποπτεύει πιστωτικά ιδρύματα (εγκατεστημένα στο ίδιο κράτος μέλος) που συνδέονται σε μόνιμη βάση με τον εν λόγω κεντρικό οργανισμό (ο οποίος είναι εγκατεστημένος στο ίδιο κράτος μέλος)·
- ο οποίος πληροί τις προϋποθέσεις που ορίζονται στο άρθρο 10 του ΚΚΑ/CRR· και
- του οποίου τα συνδεδεμένα ιδρύματα εξαιρούνται, εξ ολοκλήρου ή εν μέρει, από τις απαιτήσεις προληπτικής εποπτείας της αρμόδιας αρχής στο εθνικό δίκαιο, σύμφωνα με το άρθρο 10 του ΚΚΑ/CRR.</t>
  </si>
  <si>
    <t>Keskasutus on asutus,
– mis teeb järelevalvet (samas liikmesriigis asuvate) krediidiasutuste üle, mis on püsivalt seotud nimetatud keskasutusega (mis on asutatud samas liikmesriigis);
– mis vastab kapitalinõuete määruse artiklis 10 sätestatud tingimustele;
– millega seotud krediidiasutuse võivad riiklikud pädevad asutused kooskõlas kapitalinõuete määruse artikliga 10 täielikult või osaliselt vabastada usaldatavusnõuete täitmise kohustusest.</t>
  </si>
  <si>
    <t>„Zentralorganisation“ bezeichnet ein Organ:
– das Kreditinstitute beaufsichtigt (die im selben Mitgliedstaat niedergelassen sind), die ständig dieser Zentralorganisation (die im selben Mitgliedstaat ansässig ist) zugeordnet sind;
– das die in Artikel 10 der Eigenmittelverordnung genannten Bedingungen erfüllt und
– dessen ihm angeschlossene Institute ganz oder teilweise von der zuständigen Behörde nach Maßgabe des nationalen Rechts im Einklang mit Artikel 10 der Eigenmittelverordnung von Aufsichtsanforderungen ausgenommen wurden.</t>
  </si>
  <si>
    <t>Un organismo central se refiere a un organismo:
- que supervisa a las entidades de crédito (ubicadas en el mismo Estado Miembro) que están permanentemente afiliadas a este organismo central (establecido en el mismo Estado Miembro);
- que cumple con las condiciones que se muestran en el artículo 10 del RRC; y
- cuyas instituciones afiliadas están total o parcialmente exentas de los requisitos prudenciales por la autoridad competente en virtud del Derecho nacional de conformidad con el artículo 10 del RRC.</t>
  </si>
  <si>
    <t>’Keskuslaitoksella’ tarkoitetaan laitosta,
- joka (samaan jäsenvaltioon sijoittautuneena) valvoo siihen pysyvästi liittyneitä (samassa jäsenvaltiossa sijaitsevia) luottolaitoksia;
- joka täyttää vakavaraisuusasetuksen 10 artiklassa säädetyt edellytykset; ja
- johon liittyneet laitokset toimivaltaiset viranomaiset ovat kansallisen lainsäädännön mukaisesti kokonaan tai osittain vapauttaneet vakavaraisuusvaatimuksista vakavaraisuusasetuksen 10 artiklan nojalla.</t>
  </si>
  <si>
    <t>Un organisme central est un organisme:
- qui surveille les établissements de crédit (situés dans le même État membre) affiliés de manière permanente à cet organisme central (établi dans le même État membre);
- remplissant les conditions prévues à l’article 10 du CRR; et
- dont les établissements affiliés sont entièrement ou partiellement exemptés de l’application des exigences prudentielles par l’autorité compétente du droit national conformément à l’article 10 du CRR.</t>
  </si>
  <si>
    <t>Un organismo centrale è un organismo:- che esercita la vigilanza sugli enti creditizi (situati nel medesimo Stato membro) che sono collegati in modo permanente a tale organismo centrale (stabilito nel medesimo Stato membro);
- che soddisfa le condizioni di cui all’articolo 10 del CRR e
- le cui filiazioni sono interamente o parzialmente esentate dai requisiti prudenziali dall’autorità competente nel diritto nazionale, in forza dell’articolo 10 del CRR.</t>
  </si>
  <si>
    <t>Centrinė įstaiga yra įstaiga:
– kuri prižiūri kredito įstaigas (esančias toje pačioje valstybėje narėje), nuolat kontroliuojamas šios centrinės įstaigos (įsteigtos toje pačioje valstybėje narėje);
– kuri atitinka KRR 10 straipsnyje išdėstytas sąlygas ir
– kurios kontroliuojamoms įstaigoms kompetentinga institucija pagal KRR 10 straipsnį visiškai arba iš dalies netaiko nacionalinių įstatymų prudencinių reikalavimų.</t>
  </si>
  <si>
    <t>Centrālā iestāde ir iestāde:
- kas uzrauga kredītiestādes (kuras atrodas tajā pašā dalībvalstī), kuras ir pastāvīgi saistītas ar šo centrālo iestādi (kas ir veic uzņēmējdarbību tajā pašā dalībvalstī);
- kas atbilst Kapitāla prasību regulas 10. pantā paredzētajiem nosacījumiem; un
- kuras saistītās iestādes kompetentā iestāde ir pilnībā vai daļēji atbrīvojusi no valsts tiesību aktu prudenciālajām prasībām saskaņā ar Kapitāla prasību regulas 10. pantu.</t>
  </si>
  <si>
    <t>Een 'centraal orgaan' is een orgaan:
- dat toezicht uitoefent op (in dezelfde lidstaat gevestigde) kredietinstellingen die blijvend zijn aangesloten bij dit (in dezelfde lidstaat gevestigde) centrale orgaan;
- dat voldoet aan de voorwaarden die zijn neergelegd in artikel 10 van de verordening kapitaalvereisten; en
- waarvan de aangesloten instellingen door de bevoegde autoriteit krachtens nationaal recht geheel of gedeeltelijk ontheven zijn van prudentiële vereisten overeenkomstig artikel 10 van de verordening kapitaalvereisten.</t>
  </si>
  <si>
    <t>Centralni organ pomeni organ:
– ki nadzoruje kreditne institucije (v isti državi članici), ki so stalno povezane s tem centralnim organom (ki ima sedež v isti državi članici);
– ki izpolnjuje pogoje iz člena 10 uredbe CRR in
– katerega povezane institucije pristojni organ v celoti ali deloma izvzame iz bonitetnih zahtev po nacionalnem pravu v skladu s členom 10 uredbe CRR.</t>
  </si>
  <si>
    <t>Централен орган означава орган:
- който упражнява надзор над кредитните институции (разположени в една и съща държава членка), които са постоянно свързани с този централен орган (който е установен в същата държава членка);
- който отговаря на условията, определени в член 10 от РКИ; и
- чиито свързани институции са изцяло или частично освободени от пруденциални изисквания от компетентния орган в националното право в съответствие с член 10 от РКИ.</t>
  </si>
  <si>
    <t>Ústredný orgán je orgán:
– ktorý vykonáva dohľad nad úverovými inštitúciami (nachádzajúcimi sa v rovnakom členskom štáte), ktoré sú trvalo pridružené k tomuto ústrednému orgánu (ktorý je usadený v rovnakom členskom štáte),
– ktorý spĺňa podmienky stanovené v článku 10 CRR a
– ktorého pridružené inštitúcie sú úplne alebo čiastočne vyňaté z prudenciálnych požiadaviek príslušným orgánom podľa vnútroštátneho práva v súlade s článkom 10 CRR.</t>
  </si>
  <si>
    <t xml:space="preserve">. „Institutsbezogenes Sicherungssystem“ bezeichnet eine Vereinbarung entsprechend den Anforderungen von Artikel 113 Absatz 7 der Eigenmittelverordnung. </t>
  </si>
  <si>
    <t xml:space="preserve">. „Krediidiasutuste ja investeerimisühingute kaitseskeem“ (IPS) on süsteem, mis vastab kapitalinõuete määruse artikli 113 lõikes 7 sätestatud nõuetele.  </t>
  </si>
  <si>
    <t xml:space="preserve">. Ως «θεσμικό σύστημα προστασίας» (ΘΣΠ) νοείται η ρύθμιση που πληροί τις απαιτήσεις του άρθρου 113 παράγραφος 7 του ΚΚΑ/CRR. </t>
  </si>
  <si>
    <t xml:space="preserve">. «Sistema Institucional de Protección» (SIP) se refiere a un acuerdo que cumpla con los requisitos establecidos en el artículo 113, apartado 7, del RRC. </t>
  </si>
  <si>
    <t xml:space="preserve">. ’Laitosten suojajärjestelmällä’ tarkoitetaan järjestelmää, joka täyttää vakavaraisuusasetuksen 113 artiklan 7 kohdassa tarkoitetut vaatimukset. </t>
  </si>
  <si>
    <t xml:space="preserve">. «Système de protection institutionnel» (SPI): un dispositif satisfaisant aux exigences énoncées à l’article 113, paragraphe 7, du CRR. </t>
  </si>
  <si>
    <t>. “Sistema di tutela istituzionale” o “IPS”, meccanismo che soddisfa i requisiti stabiliti all’articolo 113, paragrafo 7, del CRR.</t>
  </si>
  <si>
    <t xml:space="preserve">. Institucinė užtikrinimo sistema (IUS) – tai tvarka, atitinkanti KRR 113 straipsnio 7 dalies reikalavimus. </t>
  </si>
  <si>
    <t xml:space="preserve">. “Institucionālās aizsardzības shēma” (IAS) ir vienošanās, kas atbilst Kapitāla prasību regulas 113. panta 7. punktā noteiktajām prasībām. </t>
  </si>
  <si>
    <t xml:space="preserve">. 'Institutioneel protectiestelsel' (IPS): een regeling die voldoet aan de vereisten die zijn neergelegd in artikel 113, lid 7, van de verordening kapitaalvereisten. </t>
  </si>
  <si>
    <t xml:space="preserve">. „Institucionalna shema za zaščito vlog“ pomeni ureditev, ki izpolnjuje zahteve iz člena 113(7) uredbe CRR. </t>
  </si>
  <si>
    <t xml:space="preserve">. „Институционална защитна схема“ (ИЗС) означава схема, която отговаря на изискванията, определени в член 113, параграф 7 от РКИ. </t>
  </si>
  <si>
    <t xml:space="preserve">. „Schéma inštitucionálneho zabezpečenia“ (IPS) je systém, ktorý spĺňa požiadavky stanovené v článku 113 ods. 7 CRR. </t>
  </si>
  <si>
    <t>. „Zentrale Gegenpartei“ bezeichnet hier eine juristische Person, die zwischen die Gegenparteien der auf einem oder mehreren Märkten gehandelten Kontrakte tritt und somit als Käufer für jeden Verkäufer bzw. als Verkäufer für jeden Käufer fungiert, und die in einem Mitgliedstaat ansässig ist und von der Option gemäß Artikel 14 Absatz 5 der Verordnung (EU) Nr. 648/2012 Gebrauch macht. 
. Artikel 14 Absatz 5 der Verordnung (EU) Nr. 648/2012: „Eine Zulassung nach Absatz 1 hindert einen Mitgliedsstaat nicht daran, zusätzliche Anforderungen bezüglich der in seinem Hoheitsgebiet niedergelassenen zentralen Gegenparteien, einschließlich bestimmter Zulassungsanforderungen gemäß der Richtlinie 2006/48/EG, zu erlassen oder weiter anzuwenden.“</t>
  </si>
  <si>
    <t>. „Keskne vastaspool“ on siin ühel või mitmel finantsturul kaubeldavate lepingute vastaspoolte vahel asuv juriidiline isik, kes on iga müüja jaoks ostja ja iga ostja jaoks müüja ning kes on asutatud ELi liikmesriigis, kasutades määruse (EL) nr 648/2012 artikli 14 lõikes 5 sätestatud valikut. 
. Määruse (EL) nr 648/2012 artikli 14 lõige 5: „Lõikes 1 osutatud tegevusluba ei takista liikmesriikidel kehtestada nende territooriumil asutatud kesksetele vastaspooltele lisanõudeid ega jätkata selliste nõuete kohaldamist, sealhulgas teatud lubade nõudmist direktiivi 2006/48/EÜ kohaselt.“</t>
  </si>
  <si>
    <t>. Ως «κεντρικός αντισυμβαλλόμενος» (CCP) νοείται νομικό πρόσωπο το οποίο παρεμβάλλεται μεταξύ αντισυμβαλλομένων σε συμβάσεις που αποτελούν αντικείμενο διαπραγμάτευσης σε μία ή περισσότερες χρηματοπιστωτικές αγορές και το οποίο αναλαμβάνει τον ρόλο αγοραστή έναντι κάθε πωλητή και πωλητή έναντι κάθε αγοραστή, και το οποίο είναι εγκατεστημένο σε κράτος μέλος κάνοντας χρήση της δυνατότητας που προβλέπεται στο άρθρο 14 παράγραφος 5 του κανονισμού (ΕΕ) αριθ. 648/2012. 
. Άρθρο 14 παράγραφος 5 του κανονισμού (ΕΕ) αριθ. 648/2012: «Η άδεια λειτουργίας που αναφέρεται στην παράγραφο 1 δεν εμποδίζει τα κράτη μέλη να θεσπίσουν ή να συνεχίσουν να εφαρμόζουν πρόσθετες απαιτήσεις όσον αφορά τους κεντρικούς αντισυμβαλλομένους που είναι εγκατεστημένοι στο έδαφός τους, περιλαμβανομένων ορισμένων απαιτήσεων για αδειοδότηση σύμφωνα με την οδηγία 2006/48/ΕΚ.»</t>
  </si>
  <si>
    <t>. 'Central counterparty' (CCP) means here a legal person that interposes itself between the counterparties to the contracts traded on one or more financial markets, becoming the buyer to every seller and the seller to every buyer, and that is established in a Member State having availed itself of the option in Article 14(5) of Regulation (EU) No 648/2012. 
. Article 14(5) of Regulation (EU) No 648/2012: 'Authorisation referred to in paragraph 1 shall not prevent Member States from adopting or continuing to apply, in respect of CCPs established in their territory, additional requirements including certain requirements for authorisation under Directive 2006/48/EC.'</t>
  </si>
  <si>
    <t>. «Entidad de contrapartida central» (ECC): una persona jurídica que intermedia entre las contrapartes de los contratos negociados en uno o varios mercados financieros, actuando como compradora frente a todo vendedor y como vendedora frente a todo comprador establecida en un Estado miembro que haya ejercido la opción prevista en el artículo 14, apartado 5, del Reglamento (UE) n.º 648/2012. 
. Artículo 14, apartado 5, del Reglamento (UE) n.º 648/2012: «La autorización a que se refiere el apartado 1 no impedirá a los Estados miembros adoptar o seguir aplicando, respecto de las ECC establecidas en su territorio, requisitos adicionales, incluidos determinados requisitos de autorización con arreglo a la Directiva 2006/48/CE».</t>
  </si>
  <si>
    <t>. ’Keskusvastapuolella’ tarkoitetaan tässä oikeushenkilöä, joka asettuu sellaisten vastapuolten väliin, joiden välisillä sopimuksilla käydään kauppaa yhdellä tai useammilla rahoitusmarkkinoilla, ja joka tulee jokaiseen myyjään nähden ostajaksi ja jokaiseen ostajaan nähden myyjäksi ja joka on käyttänyt asetuksen (EU) N:o 648/2012 14 artiklan 5 kohdassa säädettyä mahdollisuutta. 
. Asetuksen (EU) N:o 648/2012 14 artiklan 5 kohta: ”Edellä 1 kohdassa tarkoitettu toimilupa ei saa estää jäsenvaltioita hyväksymästä lisävaatimuksia tai jatkamasta niiden soveltamista jäsenvaltioiden alueelle sijoittautuneiden keskusvastapuolten osalta, mukaan lukien direktiivin 2006/48/EY mukaiset tietyt toimilupaa koskevat vaatimukset.”</t>
  </si>
  <si>
    <t>. «Contrepartie centrale»: en l’espèce, une personne morale qui s’interpose entre les contreparties à des contrats négociés sur un ou plusieurs marchés financiers, en devenant l’acheteur vis-à-vis de tout vendeur et le vendeur vis-à-vis de tout acheteur et qui est établie dans un État membre s’étant prévalu de la possibilité prévue à l’article 14, paragraphe 5, du règlement (UE) nº 648/2012. 
. Article 14, paragraphe 5, du règlement (UE) nº 648/2012: «L’agrément visé au paragraphe 1 n’empêche pas les États membres d’adopter ou de continuer à appliquer des exigences supplémentaires pour les contreparties centrales établies sur leur territoire, et notamment certaines exigences en matière d’agrément prévues par la directive 2006/48/CE.»</t>
  </si>
  <si>
    <t>. “Controparte centrale” o “CCP”, una persona giuridica che si interpone tra le controparti di contratti negoziati su uno o più mercati finanziari agendo come acquirente nei confronti di ciascun venditore e come venditore nei confronti di ciascun acquirente, e che è stabilita in uno Stato membro e si è avvalsa dell’opzione prevista dall’articolo 14, paragrafo 5, del regolamento (UE) n. 648/2012. . Articolo 14, paragrafo 5, del regolamento (UE) n. 648/2012: “L’autorizzazione di cui al paragrafo 1 non impedisce agli Stati membri di adottare o continuare ad applicare requisiti supplementari per le CCP stabilite nel loro territorio, tra cui determinati requisiti in materia di autorizzazione ai sensi della direttiva 2006/48/CE”.</t>
  </si>
  <si>
    <t>. Pagrindinė sandorio šalis (PSŠ) – juridinis asmuo, kuris užima sutarčių, kuriomis prekiaujama vienoje ar daugiau finansų rinkų, sandorio šalių tarpininko padėtį ir taip tampa pirkėju iš visų pardavėjų ir pardavėju visiems pirkėjams, ir kuris yra įsteigtas valstybėje narėje, pasinaudojusioje Reglamento (ES) Nr. 648/2012 14 straipsnio 5 dalyje numatyta galimybe. 
. Reglamento (ES) Nr. 648/2012 14 straipsnio 5 dalis: „1 dalyje nurodytu leidimu valstybėms narėms netrukdoma priimti arba toliau taikyti jų teritorijose įsteigtoms pagrindinėms sandorio šalims skirtus papildomus reikalavimus leidimams gauti pagal Direktyvą 2006/48/EB“.</t>
  </si>
  <si>
    <t>. 'Centrālais darījumu partneris' (CDP) ir juridiska persona, kura ir darījumu pušu starpnieks attiecībā uz līgumiem, ko tirgo vienā vai vairākos finanšu tirgos, un kura kļūst par pircēju attiecībā uz katru pārdevēju un par pārdevēju attiecībā uz katru pircēju, kā arī kura veic uzņēmējdarbību dalībvalstī, kas izmanto Regulas (ES) Nr. 648/2012 14. panta 5. punktā paredzēto iespēju. 
. Regulas (ES) Nr. 648/2012 14. panta 5. punkts: 'Šā panta 1. punktā minētā atļauja neliedz dalībvalstīm pieņemt vai turpināt piemērot papildu prasības attiecībā uz CDP, kas veic uzņēmējdarbību to teritorijā, tostarp konkrētas prasības par atļaujām saskaņā ar Direktīvu 2006/48/EK.'</t>
  </si>
  <si>
    <t>. 'Centrale tegenpartij' (CTP): een rechtspersoon die zichzelf plaatst tussen de tegenpartijen bij contracten die op een of meer financiële markten worden verhandeld en daarbij de koper wordt voor elke verkoper en de verkoper voor elke koper, en die is gevestigd in een lidstaat die gebruik maakt van de mogelijkheid die wordt geboden in artikel 14, lid 5, van Verordening (EU) nr. 648/2012. 
. Artikel 14, lid 5, van Verordening (EU) nr. 648/2012: ‘De vergunningverlening als bedoeld in lid 1 belet niet dat de lidstaten ten aanzien van op hun grondgebied gevestigde CTP’s bijkomende vereisten vaststellen of blijven toepassen, inclusief bepaalde vergunningsvereisten uit hoofde van Richtlijn 2006/48/EG.'</t>
  </si>
  <si>
    <t>. „Centralna nasprotna stranka“ (CNS) pomeni pravno osebo, ki posreduje med nasprotnimi strankami v pogodbah, s katerimi se trguje na enem ali več finančnih trgih, ter postane kupec za vsakega prodajalca in prodajalec za vsakega kupca, in ki ima sedež v državi članici, ki je izkoristila možnost iz člena 14(5) Uredbe (EU) št. 648/2012. 
. Člen 14(5) Uredbe (EU) št. 648/2012: „Ne glede na dovoljenje iz odstavka 1 lahko države članice v zvezi s centralnimi nasprotnimi strankami, ki imajo sedež na njihovem ozemlju, sprejmejo ali nadalje uporabljajo dodatne zahteve, tudi nekatere zahteve glede dovoljenj v skladu z Direktivo 2006/48/ES.“</t>
  </si>
  <si>
    <t>. „Централен контрагент“ (ЦК) тук означава юридическо лице, което посредничи между контрагентите по договорите, търгувани на един или повече финансови пазари, превръщайки се в купувач по отношение на всеки продавач и в продавач по отношение на всеки купувач, и което юридическо лице е установено в държава членка, която се е възползвала от възможността, предвидена в член 14, параграф 5 от Регламент (ЕС) № 648/2012. 
. Член 14, параграф 5 от Регламент (ЕС) № 648/2012: „Посоченото в параграф 1 разрешение не следва да възпрепятства държавите-членки да приемат или да продължават да прилагат допълнителни изисквания по отношение на установените на тяхна територия ЦК, включително някои изисквания за лиценз съгласно Директива 2006/48/ЕО“</t>
  </si>
  <si>
    <t>. „Centrálna protistrana“ (CCP) je v tomto prípade právnická osoba, ktorá vstupuje medzi protistrany zmlúv obchodovaných na jednom alebo viacerých finančných trhoch a stáva sa kupujúcim voči všetkým predávajúcim a predávajúcim voči všetkým kupujúcim a je založená v členskom štáte, ktorý využil možnosť stanovenú v článku 14 ods. 5 nariadenia (EÚ) č. 648/2012. 
. Článok 14 ods. 5 nariadenia (EÚ) č. 648/2012: „Udelenie povolenia uvedeného v odseku 1 nebráni členským štátom v tom, aby prijali dodatočné požiadavky voči centrálnym protistranám usadeným na ich území alebo pokračovali v ich uplatňovaní vrátane určitých požiadaviek týkajúcich sa udelenia povolenia podľa smernice 2006/48/ES.“</t>
  </si>
  <si>
    <t>. „Zentralverwahrer“ bezeichnet eine juristische Person im Sinne von Artikel 2 Absatz 1 Nummer 1 und Artikel 54 der Verordnung (EU) Nr. 909/2014 des Europäischen Parlaments und des Rates.
. Artikel 2 Absatz 1 Nummer 1 der Verordnung (EG) Nr. 909/2014: „Zentralverwahrer“ [bezeichnet] eine juristische Person, die ein Wertpapierliefer- und -abrechnungssystem nach Abschnitt A Nummer 3 des Anhangs betreibt und die wenigstens eine weitere Kerndienstleistung nach Abschnitt A des Anhangs erbringt.</t>
  </si>
  <si>
    <t>. „Väärtpaberite keskdepositoorium“ on siin juriidiline isik Euroopa Parlamendi ja nõukogu määruse (EL) nr 909/2014 artikli 2 lõike 1 punktis 1 ja artiklis 54 määratletud tähenduses.
. Määruse (EL) nr 909/2014 artikli 2 lõike 1 punkt 1: „Väärtpaberite keskdepositoorium“ või „keskdepositoorium“ on juriidiline isik, mis korraldab lisa A osa punktis 3 osutatud väärtpaberiarveldussüsteemi ja osutab vähemalt ühte lisa A osas loetletud muudest põhiteenustest.</t>
  </si>
  <si>
    <t>. Ως «κεντρικό αποθετήριο τίτλων» (ΚΑΤ) νοείται νομικό πρόσωπο όπως ορίζεται στο άρθρο 2 παράγραφος 1 σημείο 1 και στο άρθρο 54 του κανονισμού (ΕΕ) αριθ. 909/2014 του Ευρωπαϊκού Κοινοβουλίου και του Συμβουλίου.
. Άρθρο 2 παράγραφος 1 σημείο 1 του κανονισμού (ΕΕ) αριθ. 909/2014: ως «κεντρικό αποθετήριο τίτλων» ή «ΚΑΤ» νοείται νομικό πρόσωπο το οποίο διαχειρίζεται σύστημα διακανονισμού αξιογράφων που αναφέρεται στο τμήμα Α σημείο 3 του παραρτήματος και παρέχει τουλάχιστον μία ακόμη βασική υπηρεσία αναφερόμενη στο τμήμα Α του παραρτήματος.</t>
  </si>
  <si>
    <t>. «Depositario Central de Valores» (DCV): una persona jurídica definida en el artículo 2, apartado 1, punto 1, y en el artículo 54 del Reglamento (UE) n.º 909/2014 del Parlamento Europeo y del Consejo.
. Artículo 2, apartados 1 y 1, del Reglamento (UE) n.º 909/2014: «Depositario Central de Valores» o «DCV»: una persona jurídica que gestione un sistema de liquidación de valores conforme a lo que se recoge en el anexo, sección A, punto 3, y que preste al menos otro de los servicios básicos enumerados en el anexo, sección A.</t>
  </si>
  <si>
    <t>. ’Arvopaperikeskuksella’ tarkoitetaan Euroopan parlamentin ja neuvoston asetuksen (EU) N:o 909/2014 2 artiklan 1 kohdan 1 alakohdassa ja 54 artiklassa määriteltyä oikeushenkilöä.
. Asetuksen (EU) N:o 909/2014 2 artiklan 1 kohdan 1 alakohta: ’arvopaperikeskuksella’ tarkoitetaan oikeushenkilöä, joka ylläpitää liitteessä olevan A jakson 3 kohdassa tarkoitettua arvopapereiden selvitysjärjestelmää ja tarjoaa ainakin yhtä muuta liitteessä olevassa A jaksossa lueteltua ydinpalvelua.</t>
  </si>
  <si>
    <t>. «Dépositaire central de titres» (DCT): une personne morale, au sens de l’article 2, paragraphe 1, point 1), et de l’article 54 du règlement (UE) nº 909/2014 du Parlement européen et du Conseil.
. Article 2, paragraphe 1, point 1), du règlement (UE) nº 909/2014: «dépositaire central de titres» ou «DCT»: une personne morale qui exploite un système de règlement de titres visé à la section A, point 3), de l’annexe et fournit au moins un autre service de base figurant à la section A de l’annexe.</t>
  </si>
  <si>
    <t>. “Depositario centrale di titoli” o “CSD” indica persona giuridica secondo la definizione contenuta nell’articolo 2, paragrafo 1, punto 1) e nell’articolo 54 del regolamento (UE) n. 909/2014 del Parlamento europeo e del Consiglio.. Articolo 2, paragrafo 1, punto 1), del regolamento (UE) n. 909/2014: “depositario centrale di titoli” o “CSD”, persona giuridica che opera un sistema di regolamento titoli di cui al punto 3 della sezione A dell’allegato e fornisce almeno un altro servizio di base di cui alla sezione A dell’allegato.</t>
  </si>
  <si>
    <t>. Centrinis vertybinių popierių depozitoriumas (CVPD) – juridinis asmuo, apibrėžtas Europos Parlamento ir Tarybos reglamento (ES) Nr. 909/2014 2 straipsnio 1 dalies 1 punkte ir 54 straipsnyje.
. Reglamento (ES) Nr. 909/2014 2 straipsnio 1 dalies 1 punktas: „centrinis vertybinių popierių depozitoriumas arba CVPD – juridinis asmuo, valdantis priedo A skirsnio 3 punkte nurodytą vertybinių popierių atsiskaitymo sistemą ir teikiantis bent vieną kitą priedo A skirsnyje nurodytą pagrindinę paslaugą“.</t>
  </si>
  <si>
    <t>. 'Centrālais vērtspapīru depozitārijs' (CVD) ir juridiska persona, kā noteikts Eiropas Parlamenta un Padomes Regulas (ES) Nr. 909/2014 2. panta 1. punkta 1. apakšpunktā un 54. pantā.
. Regulas (ES) Nr. 909/2014 2. panta 1. punkta 1. apakšpunkts: '“centrālais vērtspapīru depozitārijs” (“CVD”) ir juridiska persona, kas uztur regulas pielikuma A iedaļas 3. punktā minēto vērtspapīru norēķinu sistēmu un sniedz vismaz vienu no regulas pielikuma A iedaļā uzskaitītajiem pamatpakalpojumiem;'.</t>
  </si>
  <si>
    <t>. 'Centrale effectenbewaarinstelling' (CSD): een rechtspersoon als gedefinieerd in artikel 2, lid 1, punt 1, en in artikel 54 van Verordening (EU) nr. 909/2014 van het Europees Parlement en de Raad.
. Artikel 2, lid 1, punt 1, van Verordening (EU) nr. 909/2014: 'Centrale effectenbewaarinstelling' of 'CSD”: een rechtspersoon die een effectenafwikkelingssysteem als bedoeld in punt 3 van deel A van de bijlage exploiteert en ten minste één andere kerndienst als bedoeld in deel A van de bijlage verstrekt.</t>
  </si>
  <si>
    <t>. „Centralna depotna družba“ (CDD) pomeni pravno osebo, kot je opredeljena v točki (1) člena 2(1) in členu 54 Uredbe (EU) št. 909/2014 Evropskega parlamenta in Sveta.
. Člen 2(1)(1) Uredbe (EU) št. 909/2014: „Centralna depotna družba“ ali „CDD“ pomeni pravno osebo, ki upravlja sistem poravnave vrednostnih papirjev iz točke 3 oddelka A Priloge in opravlja vsaj še eno drugo osnovno storitev iz oddelka A Priloge.</t>
  </si>
  <si>
    <t>. „Централен депозитар на ценни книжа“ (ЦДЦК) означава юридическо лице съгласно определеното в член 2, параграф 1, точка 1 и член 54 от Регламент (ЕС) № 909/2014 на Европейския парламент и на Съвета.
. Член 2, параграф 1, точка 1 от Регламент (ЕС) № 909/2014: „Централен депозитар на ценни книжа„ или „ЦДЦК“ означава юридическо лице, което управлява система за сетълмент на ценни книжа, посочена в точка (3) от раздел А на Приложението, и осигурява поне една друга основна услуга, посочена в раздел А от Приложението.</t>
  </si>
  <si>
    <t>. „Centrálny depozitár cenných papierov“ (CDCP) je právnická osoba vymedzená v článku 2 ods. 1 bode 1 a v článku 54 nariadenia Európskeho parlamentu a Rady (EÚ) č. 909/2014.
. Článok 2 ods. 1 bod 1 nariadenia (EÚ) č. 909/2014: „centrálny depozitár cenných papierov“ alebo „centrálny depozitár“ je právnická osoba, ktorá prevádzkuje systém vyrovnania transakcií s cennými papiermi uvedený v oddiele A bode 3 prílohy a poskytuje aspoň jednu ďalšiu hlavnú službu uvedenú v oddiele A prílohy.</t>
  </si>
  <si>
    <t>. Hoiused, millele viidatakse direktiivi 2014/49/EL artikli 6 lõikes 1, v.a ajutised suured kontojäägid, nagu need on määratletud sama direktiivi artikli 6 lõikes 2.
. Hoiuste tagamise skeemi direktiivi 2014/49/EL artikli 6 lõige 1: „Liikmesriigid tagavad, et hoiuste peatamise korral on iga hoiustaja hoiused kokku tagatud 100 000 euro ulatuses.“ 
 Välja arvatud ajutised suured kontojäägid, nagu need on määratletud sama direktiivi artikli 6 lõikes 2: „Lisaks lõikele 1 tagavad liikmesriigid, et järgmised hoiused on tagatud suuremas ulatuses kui 100 000 eurot vähemalt kolm kuud ja mitte kauem kui 12 kuud pärast summa krediteerimist või hetkest, mil selliseid hoiuseid oli võimalik seaduslikult üle kanda:
(a) isiklikuks tarbeks elamukinnisvaraga tehtud kinnisvaratehingutest tulenevad hoiused;
(b) hoiused, mis teenivad riigisiseses õiguses sätestatud sotsiaalseid eesmärke ning on seotud hoiustaja teatavate elusündmustega, nagu abiellumine, lahutus, pensionile jäämine, vallandamine, koondamine, invaliidistumine või surm;
c) hoiused, mis täidavad riigisiseses õiguses sätestatud eesmärke ja tulenevad kindlustushüvitiste või kuriteoga tekitatud tervisekahjustuste või väära süüdimõistmise eest määratud hüvitiste väljamaksmisest.“</t>
  </si>
  <si>
    <t xml:space="preserve">. Vklady, na ktoré sa odkazuje v článku 6 ods. 1 smernice 2014/49/EÚ bez dočasných vysokých zostatkov, ktoré sú vymedzené v článku 6 ods. 2 uvedenej smernice.
. Článok 6 ods. 1 smernice 2014/49/EÚ: „Členské štáty zabezpečia, aby úroveň krytia pre úhrn vkladov každého vkladateľa bola 100 000 EUR v prípade, že sa vklady stanú nedostupnými.“
. Vylúčenie dočasných vysokých zostatkov vymedzených v článku 6 ods. 2 uvedenej smernice: „ Okrem odseku 1 členské štáty zabezpečia, aby ochranu nad 100 000 EUR aspoň tri mesiace a nie dlhšie ako 12 mesiacov po tom, čo bola suma pripísaná, alebo od okamihu, v ktorom sa takéto vklady stali právne prevoditeľné, mali tieto vklady:
a) vklady vyplývajúce z transakcií s nehnuteľnosťami týkajúcich sa súkromných nehnuteľností určených na bývanie;
b) vklady, ktoré slúžia na sociálne účely ustanovené vo vnútroštátnom práve a súvisia s konkrétnymi životnými udalosťami vkladateľa, ako je svadba, rozvod, dôchodok, prepustenie zo zamestnania, prepustenie zo zamestnania z dôvodu nadbytočnosti, invalidita alebo smrť;
c) vklady, ktoré slúžia na účely stanovené vo vnútroštátnom práve a ktoré vyplývajú z výplaty poistných súm alebo náhrady za ujmu spôsobenú trestným činom alebo v dôsledku nespravodlivého obvinenia.“ </t>
  </si>
  <si>
    <t xml:space="preserve">. «passifs éligibles se rapportant à des activités de compensation»: passifs se rapportant à des activités de compensation au sens de l’article 2, paragraphe 3, du règlement (UE) nº 648/2012, y compris ceux résultant des éventuelles mesures adoptées par la contrepartie centrale afin de satisfaire aux exigences en matière de marge, d’établir un fonds de défaillance et de maintenir des ressources financières préfinancées suffisantes afin de couvrir d’éventuelles pertes dans le cadre des défaillances en cascade conformément au règlement (UE) nº 648/2012, ainsi que d’investir ses ressources financières conformément à l’article 47 du règlement (UE) nº 648/2012.
. «dérivés» et «méthodologie de ratio de levier»: voir 2C1 </t>
  </si>
  <si>
    <t xml:space="preserve">. ‘In aanmerking komende passiva die verband houden met clearingactiviteiten’: passiva die verband houden met clearingactiviteiten als gedefinieerd in artikel 2, lid 3, van Verordening (EU) nr. 648/2012, met inbegrip van passiva die voortvloeien uit maatregelen die de centrale tegenpartij neemt om aan de marginvereisten te voldoen, een wanbetalingsfonds op te richten en voldoende voorgefinancierde financiële middelen ter beschikking te houden om potentiële verliezen te dekken als onderdeel van de trapsgewijze dekking van verliezen bij wanbetaling overeenkomstig Verordening (EU) nr. 648/2012, en om haar financiële middelen te beleggen in overeenstemming met artikel 47 van deze verordening.
. ‘derivaten’ en ‘hefboomratiomethode’: zie 2C1 </t>
  </si>
  <si>
    <t xml:space="preserve">. „kvalifikované záväzky súvisiace s klíringovými činnosťami“ sú záväzky súvisiace s klíringovými činnosťami podľa vymedzenia v článku 2 ods. 3 nariadenia [nariadenie (EÚ) č. 648/2012] vrátane činností vyplývajúcich z akýchkoľvek oparení, ktoré prijme centrálna protistrana na splnenie maržových požiadaviek, na zriadenie fondu pre prípad zlyhania a na udržiavanie vopred financovaných finančných zdrojov na krytie potenciálnych strát v rámci postupnosti pri zlyhaní v súlade s uvedeným nariadením [nariadenie (EÚ) č. 648/2012], ako aj na investovanie svojich finančných zdrojov v súlade s článkom 47 uvedeného nariadenia [nariadenie (EÚ) č. 648/2012].
. „deriváty“ a „metodika ukazovateľa finančnej páky“: pozri 2C1 </t>
  </si>
  <si>
    <t>Ως «ίδρυμα»: κάθε ίδρυμα που ανταποκρίνεται στον ορισμό του άρθρου 4 παράγραφος 1 σημείο 1) του κανονισμού (ΕΕ) αριθ. 575/2013, εκτός των οντοτήτων που αναφέρονται στο άρθρο 2 παράγραφος 5 της οδηγίας 2013/36/ΕΕ</t>
  </si>
  <si>
    <t>Nariadenie Európskeho parlamentu a Rady (EÚ) č. 575/2013 z 26. júna 2013 o prudenciálnych požiadavkách na úverové inštitúcie a investičné spoločnosti a o zmene nariadenia (EÚ) č. 648/2012</t>
  </si>
  <si>
    <t>Hodnota odpočítateľných položiek  ('2A2'+'2A3'+'3A8'+'3B8'+'3C8'+'3D8') nesmie byť väčšia ako hodnota celkových záväzkov ('2A1').</t>
  </si>
  <si>
    <t>Ak sa inštitúcia nekvalifikuje na paušálny príspevok ('2B2'), indikuje to, že alternatívna metóda výpočtu je "Neuvádza sa"  ('2B3' = "Neuvádza sa").</t>
  </si>
  <si>
    <t xml:space="preserve">Pole '2B3' je povinné ak sa inštitúcia kvalifikuje na jednoduchý paušálny ročný príspevok pre malé inštitúcie ('2B2'). </t>
  </si>
  <si>
    <t xml:space="preserve">Ak orgán dohľadu umožnil inštitúcii (inej ako centrálnemu orgánu) výnimku pre aplikáciu LCR rizikového indikátora na individuálnej úrovni ('4B1'), úroveň vykazovania LCR by nemala byť na individuálnej úrovni ('4B2').  </t>
  </si>
  <si>
    <t xml:space="preserve">Investičná spoločnosť (1C7 alebo 1C8) nemôže akceptovať kryté vklady. </t>
  </si>
  <si>
    <t>Iba kreditná inštitúcia môže byť členom IPS a v tomto prípade môže vyplniť "Áno" alebo "Nie" v poli '1C4'. Vo všetkých ostatných prípadoch pole '1C4' musí obsahovať "Neuvádza sa".</t>
  </si>
  <si>
    <t>Atvilkumu summa ('2A2'+'2A3'+'3A8'+'3B8'+'3C8'+'3D8') nevar būt lielāka par kopējām saistībām  ('2A1').</t>
  </si>
  <si>
    <t>Ja iestāde neatbilst vienreizēja maksājuma kritērijiem ('2B2'), tai jānorāda, ka alternatīva aprēķina metodika ir  'Nav piemērojams' ('2B3' = "Nav piemērojams").</t>
  </si>
  <si>
    <t>Lauks '2B3' ir obligāts, ja iestāde pretendē uz vienkāršotu vienreizēju gada iemaksu mazām iestādēm ('2B2').</t>
  </si>
  <si>
    <t>Ja kompetentā iestāde ir piešķīrusi atbrīvojumu no LCR riska indikatora piemērošanas iestādei (izņemot centrālo iestādi) individuālā līmenī ('4B1'), LCR riska indikatora ziņošanas līmenis nevar būt individuāls ('4B2').</t>
  </si>
  <si>
    <t>Ieguldījumu brokeru sabiedrība (1C7 vai 1C8) nevar pieņemt segtus noguldījumus.</t>
  </si>
  <si>
    <t>Tikai kredītiestāde var būt IPS dalībniece, un šajā gadījumā tā laukā '1C4' aizpilda "Jā" vai "Nē". Visos citos gadījumos laukam '1C4' jābūt "Nav piemērojams".</t>
  </si>
  <si>
    <t>. In diesem Feld kann der individuelle jährliche Grundbeitrag berechnet werden (siehe Reiter „Lies mich“ – Abschnitt A „Zweck und Struktur des Meldeformulars“ – Nummer 2). 
. Hält das Institut zum Stichtag keine gedeckten Einlagen oder erstattungsfähigen Einlagen gemäß Artikel 2 Absatz 1 Nummer 4 der Richtlinie 2014/49/EU, muss in diesem Feld der Wert „0“ (null) eingetragen werden (siehe Reiter „Lies mich“ – Abschnitt B „Allgemeine Anweisungen für das Ausfüllen des Meldeformulars“ – Nummer 10.
. Die Berechnung beruht auf einem Durchschnittswert der vier Quartale des Referenzjahres (siehe Feld 1E1).</t>
  </si>
  <si>
    <t>See n. 4 of Section B "General Instruction for completing the reporting form" of the Read me tab</t>
  </si>
  <si>
    <t>Total liabilities means total balance sheet (sum of liabilities and equity items) at the reference date as reported in the annual financial statements that allowed to define the reference date for the reporting form (see n. 4 of Section B "General instruction for completing the reporting form" of the Read me tab).</t>
  </si>
  <si>
    <t>. This field allows to calculate the individual basic annual contribution (see n. 2 of Section A "Objective and structure of the reporting" of Read me tab). 
. In case the institution does not hold covered deposits or eligible deposits as defined in the Article 2.1(4) of Directive 2014/49/EU (DGSD) at the reference date, it must report '0' (zero) for this field (see n. 10 of Section B "General instruction for completing the reporting form" of the Read me tab).                                                
. The calculation is based on an average of the four quarters of the reference year as reported in 1E1.</t>
  </si>
  <si>
    <t>. This field only applies to liabilities arising from derivative contracts held off-balance sheet at the reference date under the accounting standards applied by the institution for the purpose of its annual financial statements (that allowed to define the reference date for the reporting form (See n. 4 of Section B "General Instruction for completing the reporting form" of the Read me tab)). 
. The fair value of derivatives held off-balance-sheet must be calculated by applying the IFRS 13 standard as applicable, or an equivalent under national accounting standards. Positive fair values amounts must be disregarded. Negative fair values, which represent liabilities arising from derivatives held off-balance sheet, must be summed then converted into one absolute amount. This absolute amount must be reported in this field.</t>
  </si>
  <si>
    <t xml:space="preserve">On-balance sheet accounting value of qualifying liabilities related to clearing activities (as defined in 3A1) held by the institution at the reference date under the accounting standards applied by the institution for the purpose of its annual financial statements (that allowed to define the reference date for the reporting form (see n. 4 of Section A "Objective and structure of the reporting form" of the Read Me tab)). </t>
  </si>
  <si>
    <t>. ‘Derivaten’: derivaten volgens bijlage II van de verordening kapitaalvereisten (waarbij kredietderivaten dus uitgezonderd zijn). 
. De ‘hefboomratiomethode’: de toepassing van artikel 429, leden 6 en 7, van de verordening kapitaalvereisten, inzake het toepassingsgebied met betrekking tot derivaten als gedefinieerd voor dit veld.</t>
  </si>
  <si>
    <t>. „Отговарящи на изискванията вътрешногрупови задължения“ са вътрешногруповите задължения, произтичащи от сделки, сключени между институцията и друга институция, която е част от същата група, при условие че са спазени всички от изброените условия: (1) всяка институция е установена в ЕС; (2) всяка от институциите е обхваната в пълна степен от същия консолидиран надзор в съответствие с членове 6 - 17 от Регламент (ЕС) №575/2013 и подлежи на централизирани процедури за оценка, измерване и контрол на риска; (3) понастоящем липсват и не се очакват съществени практически или правни пречки за бързото изплащане на задължението, когато стане изискуемо.
. “деривати и методологията за изчисление на отношението на ливъридж“: вижте поле 2C1</t>
  </si>
  <si>
    <t>Определението за вътрешногрупови задължения важи за вътрешногруповите активи:
. „Отговарящи на изискванията вътрешногрупови задължения“ са вътрешногруповите задължения, произтичащи от сделки, сключени между институцията и друга институция, която е част от същата група, при условие че са спазени всички от изброените условия: (1) всяка институция е установена в ЕС; (2) всяка от институциите е обхваната в пълна степен от същия консолидиран надзор в съответствие с членове 6 - 17 от Регламент (ЕС) №575/2013 и подлежи на централизирани процедури за оценка, измерване и контрол на риска; (3) понастоящем липсват и не се очакват съществени практически или правни пречки за бързото изплащане на задължението, когато стане изискуемо.</t>
  </si>
  <si>
    <t>„Базов собствен капитал от първи ред“ според посоченото в член 26-50 от РКИ и както е определен за целите на образец 1/CA1 от приложение I от Регламента за общата рамка на ЕС за финансова отчетност (COREP FINREP)</t>
  </si>
  <si>
    <t>. За отчетната дата и на отчетното ниво, избрано в 4A9. Данните следва да се отчитат в съответствие с прилаганите счетоводни стандарти.
. Ако нивото на отчитане в 4A9 е „Индивидуално“, стойността за 4A17 трябва да е равна на стойността за 2A1 (общо задължения се равняват на общо активи, което е равно на общото балансово число)</t>
  </si>
  <si>
    <t>а) За централен орган и свързаните с него институции, когато свързаните институции са изцяло или частично освободени от пруденциалните изисквания в националното право в съответствие с член 10 от Регламент (ЕС) № 575/2013. В този конкретен случай следва да се попълни един отчетен образец с информация на консолидирано ниво (Бележка под линия 4);</t>
  </si>
  <si>
    <t>•  При други обстоятелства, определени в Регламент (ЕС) № 575/2013: съответните показатели могат да бъдат отчетени на консолидирано ниво. В такива случаи, резултатът, получен по тези показатели на консолидирано ниво, се прилага за всяка институция, която е част от групата, за целите на изчисляването на показателите за риск на тази институция.</t>
  </si>
  <si>
    <t>Excel е търговска марка на Microsoft. ЕСП по никакъв начин не е свързан с, спонсориран, нито одобрен от Microsoft. Използването на Excel от крайния потребител трябва да е в съответствие с разрешенията, осигурени от Microsoft чрез лиценз или еквивалентен документ.</t>
  </si>
  <si>
    <t>Регламент (ЕС) № 575/2013 на Европейския парламент и на Съвета от 26 юни 2013 година относно пруденциалните изисквания за кредитните институции и инвестиционните посредници и за изменение на Регламент (ЕС) № 648/2012 (РКИ)</t>
  </si>
  <si>
    <t>Регламент за изпълнение (ЕС) 2017/2114 от 9 ноември 2017 г. за изменение на Регламент за изпълнение (ЕС) № 680/2014 по отношение на образците и указанията</t>
  </si>
  <si>
    <t>Сумата на намаленията („2A2“+„2A3“+„3A8“+„3B8“+„3C8“+„3D8“) не може да бъде по-голяма от общо задълженията („2A1“).</t>
  </si>
  <si>
    <t>Когато дадена институция не отговаря на изискванията за плащане на еднократна сума като индивидуална годишна вноска („2B2“), тя следва да посочи, че алтернативното изчисляване според методологията "не е приложимо" („2B3“ = „Не е приложимо“).</t>
  </si>
  <si>
    <t>Полето „2B3“ се попълва задължително, ако институцията отговаря на изискванията за плащане на еднократна сума като индивидуална годишна вноска („2B2“)</t>
  </si>
  <si>
    <t>Когато компетентният орган е освободил институцията (различна от централен орган) от задължението за прилагането на показателя за риск LCR на индивидуално ниво („4B1“), показателят за риск LCR не следва да се предоставя на инвивидуално ниво („4B2“).</t>
  </si>
  <si>
    <t>Инвестиционен посредник (1C7 или 1C8) няма гарантирани депозити.</t>
  </si>
  <si>
    <t>Само кредитна институция може да бъде член на ИЗС и следва да попълни с „Да“ или „Не“ поле „1C4“. За всички останали случаи (при институции, различни от кредитна институция), полето „1C4“ следва да е „Не е приложимо“.</t>
  </si>
  <si>
    <t>Kehtivad samad reeglid kui 4A6 puhul+F608:O608</t>
  </si>
  <si>
    <t xml:space="preserve">. 'Central securities depository' (CSD) means a legal person as defined in point (1) of Article 2(1) and in Article 54 of Regulation (EU) No 909/2014 of the European Parliament and of the Council.
. Article 2(1)(1) of Regulation (EU) No 909/2014: ‘central securities depository’ or ‘CSD’ means a legal person that operates a securities settlement system referred to in point (3) of Section A of the Annex and provides at least one other core service listed in Section A of the Annex.
</t>
  </si>
  <si>
    <t>Liquidity Coverage Ratio' (LCR) as defined in article 412 of CRR and Commission Delegated Regulation 2015/61. The ratio is reported in accordance with EU COREP FINREP Regulation</t>
  </si>
  <si>
    <t>„Liquiditätsdeckungsquote“ im Sinne von Artikel 412 der Verordnung (EU) Nr. 575/2013 und der Delegierten Verordnung (EU) 2015/61 der Kommission. Die Quote wird in Einklang mit der Durchführungsverordnung (EU) Nr. 680/2014 - EU COREP FINREP gemeldet.</t>
  </si>
  <si>
    <t>«Ratio de cobertura de liquidez» (LCR), tal como se define en el artículo 412 del Reglamento (UE) n° 575/2013 y en el Reglamento Delegado (UE) 2015/61 de la Comisión. La ratio se presenta de conformidad con el Reglamento FINREP COREP UE</t>
  </si>
  <si>
    <t>«ratio de couverture des besoins de liquidité» (RCL/LCR), tel que défini à l’article 412 du règlement nº 575/2013 (CRR) et par le règlement délégué 2015/61 de la Commission. Le ratio est déclaré conformément au règlement COREP FINREP UE</t>
  </si>
  <si>
    <t>“Coefficiente di copertura della liquidità” (LCR) come definito nell’articolo 412 del regolamento n. 575/2013 e regolamento delegato 2015/61 della Commissione. Il coefficiente è segnalato in conformità al regolamento UE COREP FINREP</t>
  </si>
  <si>
    <t>Padengimo likvidžiuoju turtu rodiklis, kaip apibrėžta Reglamento Nr. 575/2013 412 straipsnyje ir Komisijos deleguotajame reglamente 2015/61. Rodiklis nurodomas vadovaujantis ES COREP FINREP reglamentu.</t>
  </si>
  <si>
    <t>‘Liquiditeitsdekkingsratio' (LCR) als gedefinieerd in artikel 412 van Verordening (EU) nr. 575/2013 en Gedelegeerde Verordening (EU) 2015/61 van de Commissie. De ratio wordt gerapporteerd overeenkomstig Uitvoeringsverordening (EU) nr. 680/2014 - EU COREP FINREP</t>
  </si>
  <si>
    <t>„Količnik likvidnostnega kritja“, kot je opredeljen v členu 412 Uredbe 575/2013 in Delegirane uredbe Komisije 2015/61. Količnik se poroča v skladu z uredbo EU o COREP in FINREP</t>
  </si>
  <si>
    <t>„Ukazovateľ krytia likvidity“ (LCR) podľa vymedzenia v článku 412 CRR a delegovaného nariadenia Komisie 2015/61. Tento ukazovateľ je vykazovaný v súlade s nariadením EÚ o COREP a FINREP</t>
  </si>
  <si>
    <t>Interbank deposits are defined as the carrying amount of the deposits of credit institutions and other financial corporations as determined for the purpose of template number 8.1 of Annex III and IV of EU COREP FINREP Regulation.</t>
  </si>
  <si>
    <t>Interbankeinlagen sind definiert als der Buchwert der Einlagen von Kreditinstituten und anderen finanziellen Kapitalgesellschaften gemäß Template 8.1 in Anhang III und IV der Durchführungsverordnung (EU) Nr. 680/2014 - EU COREP FINREP.</t>
  </si>
  <si>
    <t>. Interbank loans are defined as the sum of the carrying amounts of loans and advances to credit institutions and other financial corporations as determined for the purpose of template number 4.1, 4.2.1, 4.2.2, 4.3.1 and 4.4.1 of Annex III and Annex IV and template number 4.6, 4.7, 4.8, 4.9 and 4.10 of Annex IV of EU COREP FINREP Regulation. 
. For the definition of 'loans and advances', please refer to Annex V part 1 (32 and 44(a)) of the EU COREP FINREP Regulation. 
. For the definition of 'credit institutions and other financial corporations’, please refer to Annex V part 1 (42(c) and (d)) of the EU COREP FINREP Regulation.</t>
  </si>
  <si>
    <t>. Interbankendarlehen sind definiert als die Summe der Buchwerte von Darlehen und Krediten an Kreditinstitute und andere finanzielle Kapitalgesellschaften gemäß Template 4.1, 4.2.1, 4.2.2, 4.3.1 und 4.4.1 in Anhang III und Anhang IV sowie Template 4.6, 4.7, 4.8, 4.9 und 4.10 in Anhang IV der Durchführungsverordnung (EU) Nr. 680/2014 - EU COREP FINREP. 
. Die Definition von „Darlehen und Krediten“ ist in Anhang V Teil 1 Nr. 32 und 44(a) der Durchführungsverordnung (EU) Nr. 680/2014 - EU COREP FINREP zu festgelegt. 
. Zur Definition von „Kreditinstituten und anderen finanziellen Kapitalgesellschaften“ siehe Anhang V Teil 1 Nr. 42 Buchstabe c und d der Durchführungsverordnung (EU) Nr. 680/2014 - EU COREP FINREP.</t>
  </si>
  <si>
    <t>8.1</t>
  </si>
  <si>
    <t>F08.01</t>
  </si>
  <si>
    <t>Los depósitos interbancarios se definen como el valor en libros de los depósitos de entidades de crédito y otras instituciones financieras, determinados de conformidad con el número de la plantilla 8.1 del anexo III y IV del Reglamento FINREP COREP UE.</t>
  </si>
  <si>
    <t>. Préstamos interbancarios se definen como la suma de los importes en libros de los préstamos y anticipos a entidades de crédito y otras instituciones financieras, determinados de conformidad a los números de plantilla 4.1, 4.2.1, 4.2.2, 4.3.1 y 4.4.1 del Anexo III y Anexo IV y a los números de plantilla 4.6, 4.7, 4.8, 4.9 y 4.10 del Anexo IV del Reglamento FINREP COREP UE. 
. La definición de ‘préstamos y anticipos’ viene recogida en el  Anexo V Parte 1 (32 y 44(a)) del Reglamento FINREP COREP UE. 
. La definición de "entidades de crédito y otras empresas financieras", viene recogida en el Anexo V Parte 1 (42 (c) y (d)) del Reglamento FINREP COREP UE.</t>
  </si>
  <si>
    <t>. Les prêts interbancaires sont définis comme la somme des valeurs comptables des prêts et avances aux établissements de crédit et autres sociétés financières comme déterminées aux fins  des modèles n° 4.1, 4.2.1, 4.2.2, 4.3.1 et 4.4.1 des annexes III et IV et n° 4.6, 4.7, 4.8, 4.9 et 4.10 de l'annexe IV du règlement COREP FINREP UE. 
. Pour la définition des « prêts et avances », merci de se référer à la partie 1 (32 et 44(a)) de l'annexe V du règlement COREP FINREP UE. 
. Pour la définition des « établissements de crédit et autres sociétés financières », merci de se référer à la partie 1 (42 (c) et (d)) de l'annexe V du règlement COREP FINREP UE.</t>
  </si>
  <si>
    <t>Les dépôts interbancaires sont définis comme la somme des valeurs comptables des dépôts des établissements de crédit et autres sociétés financières comme déterminées aux fins du modèle n° 8.1 des annexes III et IV du règlement COREP FINREP UE.</t>
  </si>
  <si>
    <t>depositi interbancari sono definiti come il valore contabile dei depositi di istituti di credito e altre società finanziarie, come determinato ai fini del numero di modello 8.1 dell'allegato III e IV del regolamento UE COREP FINREP.</t>
  </si>
  <si>
    <t>. I prestiti interbancari sono definiti come la somma dei valori contabili di prestiti e anticipi verso istituti di credito e altre società finanziarie, come determinato ai fini del modello di serie 4.1, 4.2.1, 4.2.2, 4.3.1 e 4.4.1 dell'allegato III e IV e del modello di serie 4.6, 4.7, 4.8, 4.9 e 4.10 dell’allegato IV del regolamento UE COREP FINREP. 
. Per la definizione di “prestiti e anticipazioni”, si rimanda all'Allegato V Parte 1 (32 e 44(a)) del regolamento UE COREP FINREP. 
. Per la definizione di “enti creditizi e le altre società finanziarie”, si rimanda all'allegato V, parte 1 (42 (c) e (d)), del regolamento UE COREP FINREP.</t>
  </si>
  <si>
    <t>Tarpbankinės indėliai yra apibrėžiami kaip apskaitinės sumos iš kredito įstaigų ir kitų finansų korporacijų indėlių, kaip apibrėžta šablono numeryje 8.1 III ir IV prieduose ES COREP FINREP reglamente.</t>
  </si>
  <si>
    <t>Interbancaire deposito's worden gedefinieerd als de boekwaarde van de deposito's van kredietinstellingen en andere financiële instellingen, zoals bepaald in het kader van template nummer 8.1 van bijlage III en IV van Uitvoeringsverordening (EU) nr. 680/2014 - EU COREP FINREP.</t>
  </si>
  <si>
    <t>Tarpbankinės paskolos apibrėžiama kaip apskaitinės vertės paskolų suma ir avansai kredito įstaigų ir kitų finansų korporacijos, kaip nustatyta už šablonuose 4.1, 4.2.1, 4.2.2, 4.3.1 ir 4.4.1 III ir IV prieduose ir šablonuose 4.6, 4.7, 4.8, 4.9 ir 4.10 IV priede ES COREP FINREP reglamente.
. Dėl "paskolas ir avansų" apibrėžimo, prašome kreiptis į V priedo 1 dalies (32 ir 44(a)) ES COREP FINREP reglamente.
. Dėl "kredito įstaigų ir kitų finansų korporacijų" apibrėžimo, prašome kreiptis į V priedo 1 dalies (42(c) ir (d)) ES COREP FINREP reglamente.</t>
  </si>
  <si>
    <t>Medbančni depoziti so opredeljeni kot knjigovodska vrednost vlog kreditnih institucij in drugih finančnih družb, kot je določena za namen predloge št. 8.1 Priloge III in IV uredbe EU o COREP in FINREP.</t>
  </si>
  <si>
    <t>. Medbančna posojila so opredeljena kot vsota knjigovodskih vrednosti posojil in predujmov kreditnim institucijam in drugim finančnim družbam, kot je določeno za predlogo št. 4.1, 4.2.1, 4.2.2, 4.3.1 in 4.4.1 Priloge III. ter Priloge IV in predlogo št. 4.6, 4.7, 4.8, 4.9 in 4.10 Priloge IV uredbe EU o COREP in FINREP. 
. Za opredelitev "posojil in predujmov", glej Prilogo V, del 1 (32 in 44(a)) uredbe EU o COREP in FINREP. 
. Za opredelitev "kreditnih institucij in drugih finančnih družb", glej Prilogo V, del 1 (42 (c) in (d)) uredbe EU o COREP in FINREP.</t>
  </si>
  <si>
    <t>Medzibankové depozitá sú definované ako účtovné hodnoty vkladov úverových inštitúcií a iných finančných inštitúcií tak, ako je to stanovené na účely šablóny číslo 8.1 prílohy III a IV nariadenia EÚ o COREP a FINREP.</t>
  </si>
  <si>
    <t>. Medzibankové úvery sú definované ako súčet účtovných hodnôt úverov a pôžičiek úverových inštitúcií a iných finančných inštitúcií, ako je stanovené na účely šablóny číslo 4.1, 4.2.1, 4.2.2, 4.3.1 a 4.4.1 prílohy III a IV a na účely šablóny číslo 4.6, 4.7, 4.8, 4.9 a 4.10 prílohe IV nariadenia EÚ o COREP a FINREP. 
. Definíciu pojmu, úverov a pôžičiek ', nájdete v prílohe V časti 1 (32 a 44 (a)) nariadenia EÚ o COREP a FINREP. 
. Definíciu pojmu, úverových inštitúcií a iných finančných inštitúcií ', nájdete v prílohe V časti 1 (42 (c) a (d)) nariadenia EÚ o COREP a FINREP.</t>
  </si>
  <si>
    <t>Für die Berechnung der im Voraus erhobenen Beiträge der Einzelunternehmen verwendet der Einheitliche Abwicklungsausschuss (im Folgenden „Ausschuss“) die in der Delegierten Verordnung (EU) 2015/63 der Kommission (im Folgenden „Delegierte Verordnung“) beschriebene Methodik. Die wichtigste Rechtsgrundlage für diese Datenerhebung und die darauffolgende Berechnung der Beiträge sind die Delegierten Verordnung und die Durchführungsverordnung (EU) 2015/81 des Rates (im Folgenden „Durchführungsverordnung“).</t>
  </si>
  <si>
    <t>Ühtne Kriisilahendusnõukogu kohaldab individuaalsete aasta ex ante osamaksete arvutamiseks komisjoni delegeeritud määruses (EL) 2015/63 (edaspidi „delegeeritud määrus“) kehtestatud metoodikat. Peamine õiguslik alus selliseks andmete kogumiseks ja järgnevaks osamaksete arvutamiseks on delegeeritud määrus ja nõukogu rakendusmäärus (EL) 2015/81 (edaspidi „rakendusmäärus“).</t>
  </si>
  <si>
    <t>La Junta Única de Resolución (en lo sucesivo, «JUR») aplica la metodología establecida en el Reglamento Delegado (UE) 2015/63 (en lo sucesivo, «Reglamento Delegado») para el cálculo de los importes de las contribuciones anuales ex ante individuales. La base jurídica principal para esta recopilación de datos y el posterior cálculo de las contribuciones son el Reglamento Delegado y el Reglamento de Ejecución (UE)  2015/81 del Consejo (en lo sucesivo, «Reglamento de Ejecución»).</t>
  </si>
  <si>
    <t>Yhteinen kriisinratkaisuneuvosto (jäljempänä ”SRB”) soveltaa yksilöllisten vuotuisten ennakkoon suoritettavien vakausmaksujen määrien laskentaan komission delegoidussa asetuksessa (EU) 2015/63 (jäljempänä ”delegoitu asetus”) asetettua menetelmää. Tämän vakausmaksuja koskevien tietojen kokoamisen ja sitä seuraavan laskennan tärkein oikeusperusta ovat delegoitu asetus ja neuvoston täytäntöönpanoasetus (EU) 2015/81 (jäljempänä ”täytäntöönpanoasetus”).</t>
  </si>
  <si>
    <t>Le Conseil de résolution unique (ci-après le «CRU») applique la méthode énoncée dans le règlement délégué (UE) 2015/63 de la Commission (ci-après le «règlement délégué») au calcul des montants de chaque contribution ex ante annuelle. Le règlement délégué et le règlement d’exécution (UE) 2015/81 du Conseil (ci-après le «règlement d’exécution») constituent la principale base juridique pour cette collecte de données et le calcul ultérieur des contributions.</t>
  </si>
  <si>
    <t>Il Comitato di risoluzione unico (di seguito, “SRB” - Single Resolution Board) applica la metodologia prevista dal regolamento delegato (UE) 2015/63 della Commissione di seguito, “regolamento delegato”) per il calcolo degli importi dei singoli contributi annui ex ante. La raccolta di tali dati e il successivo calcolo dei contributi trovano il loro principale fondamento giuridico nel regolamento delegato e nel regolamento di esecuzione (UE) 2015/81 del Consiglio (di seguito, “regolamento di esecuzione”).</t>
  </si>
  <si>
    <t>Skaičiuodama atskirų metinių ex ante įnašų sumas, Bendra pertvarkymo valdyba (toliau – BPV) taiko Komisijos deleguotajame reglamente (ES) 2015/63 (toliau – Deleguotasis reglamentas) nustatytą metodiką. Pagrindinis šio duomenų rinkimo ir vėlesnio įnašų apskaičiavimo teisinis pagrindas yra Deleguotasis reglamentas ir Tarybos įgyvendinimo reglamentas (ES) 2015/81 (toliau – Įgyvendinimo reglamentas).</t>
  </si>
  <si>
    <t>Vienotā noregulējuma valde (turpmāk — “VNV”) piemēro metodes, kas Komisijas Deleģētajā regulā (ES) 2015/63 (turpmāk — “Deleģētā regula”) paredzētas individuālu gada ex ante iemaksu summu aprēķinam. Datu vākšanas un turpmākā iemaksu aprēķina galvenais tiesiskais pamats ir Deleģētā regula un Padomes Īstenošanas regula (ES) 2015/81 (turpmāk — “Īstenošanas regula”).</t>
  </si>
  <si>
    <t>De Gemeenschappelijk Afwikkelingsraad (GAR) past voor de berekening van de bedragen van de individuele vooraf te betalen jaarlijkse bijdragen de in Gedelegeerde Verordening (EU) 2015/63 van de Commissie (hierna 'gedelegeerde verordening' genoemd) beschreven methode toe. De belangrijkste rechtsgrondslag voor deze gegevensverzameling en de daarop volgende berekening van de bijdragen wordt gevormd door gedelegeerde verordening en Uitvoeringsverordening (EU) 2015/81 van de Raad (hierna 'Uitvoeringsverordening' genoemd).</t>
  </si>
  <si>
    <t>Enotni odbor za reševanje (v nadaljnjem besedilu: SRB) uporablja metodo iz Delegirane uredbe Komisije (EU) 2015/63 (v nadaljnjem besedilu: delegirana uredba) za izračun zneskov posameznih letnih predhodnih prispevkov. Glavni pravni podlagi za to zbiranje podatkov in naknadni izračun prispevkov sta delegirana uredba in Izvedbena uredba Sveta (EU) 2015/81 (v nadaljnjem besedilu: izvedbena uredba).</t>
  </si>
  <si>
    <t>Jednotná rada pre riešenie krízových situácií (ďalej len „SRB“) uplatňuje na výpočet výšky jednotlivých ročných príspevkov ex ante metodiku stanovenú v delegovanom nariadení Komisie (EÚ) 2015/63 (ďalej len „delegované nariadenie“). Hlavný právny základ pre tento zber údajov a následný výpočet príspevkov predstavuje delegované nariadenie a vykonávacie nariadenie Rady (EÚ) 2015/81 (ďalej len „vykonávacie nariadenie“).</t>
  </si>
  <si>
    <t>Единният съвет за преструктуриране (наричан по-нататък „ЕСП“) прилага методологията, установена в Делегиран регламент (ЕС) 2015/63 на Комисията (наричан по-нататък „Делегиран регламент“), за изчисляването на размера на индивидуалните годишни предварителни вноски. Основното правно основание за това събиране на данни и последващото изчисляване на вноските са Делегиран регламент и Регламент за изпълнение (ЕС) 2015/81 на Съвета (наричан по-долу „Регламент за изпълнение“).</t>
  </si>
  <si>
    <t>Total liabilities as defined in:
a) Section 3 of Council Directive 86/635/EEC of 8 December 1986 on the annual accounts and consolidated accounts of banks and other financial institutions (OJ L 372, 31.12.1986, p. 1). 
Or 
b) in accordance with the IFRS referred to in Regulation (EC) No 1606/2002 of the European Parliament and of the Council of 19 July 2002 on the application of international accounting standards (OJ L 243, 11.9.2002, p. 1).</t>
  </si>
  <si>
    <t>Σύνολο παθητικού όπως ορίζεται:
α) στο τμήμα 3 της οδηγίας 86/635/ΕΟΚ του Συμβουλίου, της 8ης Δεκεμβρίου 1986, για τους ετήσιους και ενοποιημένους λογαριασμούς των τραπεζών και λοιπών άλλων χρηματοπιστωτικών ιδρυμάτων (ΕΕ L 372 της 31.12.1986, σ. 1). 
Ή
β) σύμφωνα με τα ΔΠΧΑ που αναφέρονται στον κανονισμό (ΕΚ) αριθ. 1606/2002 του Ευρωπαϊκού Κοινοβουλίου και του Συμβουλίου, της 19ης Ιουλίου 2002, για την εφαρμογή διεθνών λογιστικών προτύπων (ΕΕ L 243 της 11.9.2002, σ. 1).</t>
  </si>
  <si>
    <t>Kohustuste kogusumma, nagu see on määratletud järgmistes õigusaktides:
a) 8. detsembri 1986. aasta nõukogu direktiivi 86/635/EMÜ (pankade ja muude rahaasutuste raamatupidamise aastaaruannete ja konsolideeritud aruannete kohta) (EÜT L 372, 31.12.1986, lk 1) 3. jaos. 
või
b) kooskõlas rahvusvaheliste finantsaruandlusstandarditega, millele viidatakse Euroopa Parlamendi ja nõukogu 19. juuli 2002. aasta määruses (EÜ) nr 1606/2002 (rahvusvaheliste raamatupidamisstandardite kohaldamise kohta) (EÜT L 243, 11.9.2002, lk 1).</t>
  </si>
  <si>
    <t>Definitionen von „Summe der Verbindlichkeiten“:
a) gemäß Abschnitt 3 der Richtlinie 86/635/EWG des Rates vom 8. Dezember 1986 über den Jahresabschluss und den konsolidierten Abschluss von Banken und anderen Finanzinstituten (ABl. L 372 vom 31.12.1986, S. 1); 
oder
b) im Einklang mit den IFRS gemäß der Verordnung (EG) Nr. 1606/2002 des Europäischen Parlaments und des Rates vom 19. Juli 2002 betreffend die Anwendung internationaler Rechnungslegungsstandards (ABl. L 243 vom 11.9.2002 S. 1).</t>
  </si>
  <si>
    <t>Pasivos totales tal y como se definen:
a) en la sección 3 de la Directiva del Consejo 86/635/CEE de 8 de diciembre de 1986 sobre las cuentas anuales y cuentas consolidadas de bancos y otras entidades financieras (DO L 372 de 31.12.1986, p. 1). 
o
b) de conformidad con las NIIF a las que se refiere el Reglamento (CE) n.° 1606/2002 del Parlamento Europeo y del Consejo, de 19 de julio de 2002, relativo a la aplicación de normas internacionales de contabilidad (DO L 243, 11.9.2002, p.1)</t>
  </si>
  <si>
    <t>Velkojen kokonaismäärä sellaisena kuin se on määritelty
a) pankkien ja muiden rahoituslaitosten tilinpäätöksestä ja konsolidoidusta tilinpäätöksestä 8 päivänä joulukuuta 1986 annetun neuvoston direktiivin 86/635/ETY  3 jaksossa (EYVL L 372, 31.12.1986, s. 1). 
tai
b) kansainvälisten tilinpäätösstandardien soveltamisesta 19 päivänä heinäkuuta 2002 annetussa Euroopan parlamentin ja neuvoston asetuksessa (EY) N:o 1606/2002 (EYVL L 243, 11.9.2002, s. 1) tarkoitettujen IFRS-standardien mukaisesti.</t>
  </si>
  <si>
    <t>Total du passif tel que défini:
a) à la section 3 de la directive 86/635/CEE du Conseil du 8 décembre 1986 concernant les comptes annuels et les comptes consolidés des banques et autres établissements financiers (JO L 372, 31.12.1986, p. 1). 
Ou 
b) conformément à la norme IFRS visée par le règlement (CE) nº 1606/2002 du Parlement européen et du Conseil du 19 juillet 2002 sur l’application des normes comptables internationales (JO L 243 du 11.9.2002, p.1).</t>
  </si>
  <si>
    <t>Totale del passivo secondo la definizione di cui:
a) alla sezione 3 della direttiva 86/635/CEE del Consiglio, dell’8 dicembre 1986, relativa ai conti annuali e ai conti consolidati delle banche e degli altri istituti finanziari (GU L 372 del 31.12.1986, pag. 1). 
O
b) agli IFRS di cui al regolamento (CE) n. 1606/2002 del Parlamento europeo e del Consiglio, del 19 luglio 2002, relativo all’applicazione di principi contabili internazionali (GU L 243 dell’11.9.2002, pag. 1).</t>
  </si>
  <si>
    <t>Visi įsipareigojimai, apibrėžti:
a) 1986 m. gruodžio 8 d. Tarybos direktyvos 86/635/EEB dėl bankų ir kitų finansų įstaigų metinės finansinės atskaitomybės ir konsoliduotos finansinės atskaitomybės (OL L 372, 1986 12 31, p. 1) 3 skirsnyje. 
arba
b) pagal 2002 m. liepos 19 d. Europos Parlamento ir Tarybos reglamente (EB) Nr. 1606/2002 dėl tarptautinių apskaitos standartų taikymo (OL L 243, 2002 9 11, p. 1) nurodytus TFAS.</t>
  </si>
  <si>
    <t>Saistību kopsumma, kā noteikts:
a) Padomes Direktīvas 86/635/EEK (1986. gada 8. decembris) par banku un citu finanšu iestāžu gada pārskatiem un konsolidētajiem pārskatiem 3. iedaļā (OV L 372, 31.12.1986., 1. lpp.). 
Vai 
b) saskaņā ar starptautiskajiem finanšu pārskatu standartiem (IFRS), kā minēts Eiropas Parlamenta un Padomes Regulā (EK) Nr. 1606/2002 (2002. gada 19. jūlijs) par starptautisko grāmatvedības standartu piemērošanu (OV L 243, 11.9.2002., 1. lpp.).</t>
  </si>
  <si>
    <t>Totale passiva als gedefinieerd in:
a) afdeling 3 van Richtlijn 86/635/EEG van de Raad van 8 december 1986 betreffende de jaarrekening en de geconsolideerde jaarrekening van banken en andere financiële instellingen (PB L 372, 31.12.1986, blz. 1). 
of 
b) overeenkomstig de IFRS (internationale standaarden voor financiële verslaglegging) waarnaar wordt verwezen in Verordening (EG) nr. 1606/2002 van het Europees Parlement en de Raad van 19 juli 2002 betreffende de toepassing van internationale standaarden voor jaarrekeningen (PB L 243, 11.9.2002, blz. 1).</t>
  </si>
  <si>
    <t>Skupne obveznosti, kot so opredeljene:
a) v oddelku 3 Direktive Sveta 86/635/EGS z dne 8. decembra 1986 o letnih računovodskih izkazih in konsolidiranih računovodskih izkazih bank in drugih finančnih institucij (UL L 372, 31.12.1986, str. 1); 
ali
b) v skladu z mednarodnimi standardi računovodskega poročanja iz Uredbe (ES) št. 1606/2002 Evropskega parlamenta in Sveta z dne 19. julija 2002 o uporabi mednarodnih računovodskih standardov (UL L 243, 11.9.2002, str. 1).</t>
  </si>
  <si>
    <t>Общо задължения според определеното в:
а) Раздел 3 от Директива 86/635/ЕИО на Съвета от 8 декември 1986 г. относно годишните счетоводни отчети и консолидираните счетоводни отчети на банки и други финансови институции (ОВ L 372, 31.12.1986 г., стр. 1). 
или 
б) в съответствие с МСФО, посочени в Регламент (ЕО) № 1606/2002 на Европейския парламент и на Съвета от 19 юли 2002 г. за прилагането на международните счетоводни стандарти (ОВ L 243, 11.9.2002 г., стр. 1).</t>
  </si>
  <si>
    <t>Celkové záväzky podľa vymedzení v:
a) oddiele 3 smernice Rady 86/635/EHS z 8. decembra 1986 o ročnej účtovnej závierke a konsolidovaných účtoch bánk a iných finančných inštitúcií (Ú. v. ES L 372, 31.12.1986, s. 1). 
Alebo 
b) v súlade s IFRS, na ktorý sa odkazuje v nariadení Európskeho parlamentu a Rady (ES) č. 1606/2002 z 19. júla 2002 o uplatňovaní medzinárodných účtovných noriem (Ú. v. ES L 243, 11.9.2002, s. 1).</t>
  </si>
  <si>
    <t>Link: http://data.europa.eu/eli/reg_impl/2014/680/2018-12-01</t>
  </si>
  <si>
    <t>Σύνδεσμος: http://data.europa.eu/eli/reg_impl/2014/680/2018-12-01</t>
  </si>
  <si>
    <t>Enlace: http://data.europa.eu/eli/reg_impl/2014/680/2018-12-01</t>
  </si>
  <si>
    <t>Linkki: http://data.europa.eu/eli/reg_impl/2014/680/2018-12-01</t>
  </si>
  <si>
    <t>Lien: http://data.europa.eu/eli/reg_impl/2014/680/2018-12-01</t>
  </si>
  <si>
    <t>Saitas: http://data.europa.eu/eli/reg_impl/2014/680/2018-12-01</t>
  </si>
  <si>
    <t>Saite: http://data.europa.eu/eli/reg_impl/2014/680/2018-12-01</t>
  </si>
  <si>
    <t>Povezava: http://data.europa.eu/eli/reg_impl/2014/680/2018-12-01</t>
  </si>
  <si>
    <t>Връзка: http://data.europa.eu/eli/reg_impl/2014/680/2018-12-01</t>
  </si>
  <si>
    <t>Odkaz: http://data.europa.eu/eli/reg_impl/2014/680/2018-12-01</t>
  </si>
  <si>
    <t>Link: http://data.europa.eu/eli/reg/2014/806/oj</t>
  </si>
  <si>
    <t>Σύνδεσμος: http://data.europa.eu/eli/reg/2014/806/oj</t>
  </si>
  <si>
    <t>Enlace: http://data.europa.eu/eli/reg/2014/806/oj</t>
  </si>
  <si>
    <t>Linkki: http://data.europa.eu/eli/reg/2014/806/oj</t>
  </si>
  <si>
    <t>Lien: http://data.europa.eu/eli/reg/2014/806/oj</t>
  </si>
  <si>
    <t>Saitas: http://data.europa.eu/eli/reg/2014/806/oj</t>
  </si>
  <si>
    <t>Saite: http://data.europa.eu/eli/reg/2014/806/oj</t>
  </si>
  <si>
    <t>Povezava: http://data.europa.eu/eli/reg/2014/806/oj</t>
  </si>
  <si>
    <t>Връзка: http://data.europa.eu/eli/reg/2014/806/oj</t>
  </si>
  <si>
    <t>Odkaz: http://data.europa.eu/eli/reg/2014/806/oj</t>
  </si>
  <si>
    <t>Link: http://data.europa.eu/eli/reg_del/2015/63/2015-01-17</t>
  </si>
  <si>
    <t>Σύνδεσμος: http://data.europa.eu/eli/reg_del/2015/63/2015-01-17</t>
  </si>
  <si>
    <t>Enlace: http://data.europa.eu/eli/reg_del/2015/63/2015-01-17</t>
  </si>
  <si>
    <t>Linkki: http://data.europa.eu/eli/reg_del/2015/63/2015-01-17</t>
  </si>
  <si>
    <t>Lien: http://data.europa.eu/eli/reg_del/2015/63/2015-01-17</t>
  </si>
  <si>
    <t>Saitas: http://data.europa.eu/eli/reg_del/2015/63/2015-01-17</t>
  </si>
  <si>
    <t>Saite: http://data.europa.eu/eli/reg_del/2015/63/2015-01-17</t>
  </si>
  <si>
    <t>Povezava: http://data.europa.eu/eli/reg_del/2015/63/2015-01-17</t>
  </si>
  <si>
    <t>Връзка: http://data.europa.eu/eli/reg_del/2015/63/2015-01-17</t>
  </si>
  <si>
    <t>Odkaz: http://data.europa.eu/eli/reg_del/2015/63/2015-01-17</t>
  </si>
  <si>
    <t>Link: http://data.europa.eu/eli/reg/2013/575/2019-06-27</t>
  </si>
  <si>
    <t>Σύνδεσμος: http://data.europa.eu/eli/reg/2013/575/2019-06-27</t>
  </si>
  <si>
    <t>Enlace: http://data.europa.eu/eli/reg/2013/575/2019-06-27</t>
  </si>
  <si>
    <t>Linkki: http://data.europa.eu/eli/reg/2013/575/2019-06-27</t>
  </si>
  <si>
    <t>Lien: http://data.europa.eu/eli/reg/2013/575/2019-06-27</t>
  </si>
  <si>
    <t>Saitas: http://data.europa.eu/eli/reg/2013/575/2019-06-27</t>
  </si>
  <si>
    <t>Saite: http://data.europa.eu/eli/reg/2013/575/2019-06-27</t>
  </si>
  <si>
    <t>Povezava: http://data.europa.eu/eli/reg/2013/575/2019-06-27</t>
  </si>
  <si>
    <t>Връзка: http://data.europa.eu/eli/reg/2013/575/2019-06-27</t>
  </si>
  <si>
    <t>Odkaz: http://data.europa.eu/eli/reg/2013/575/2019-06-27</t>
  </si>
  <si>
    <t>Link: http://data.europa.eu/eli/reg_impl/2015/81/oj</t>
  </si>
  <si>
    <t>Σύνδεσμος: http://data.europa.eu/eli/reg_impl/2015/81/oj</t>
  </si>
  <si>
    <t>Enlace: http://data.europa.eu/eli/reg_impl/2015/81/oj</t>
  </si>
  <si>
    <t>Linkki: http://data.europa.eu/eli/reg_impl/2015/81/oj</t>
  </si>
  <si>
    <t>Lien: http://data.europa.eu/eli/reg_impl/2015/81/oj</t>
  </si>
  <si>
    <t>Saitas: http://data.europa.eu/eli/reg_impl/2015/81/oj</t>
  </si>
  <si>
    <t>Saite: http://data.europa.eu/eli/reg_impl/2015/81/oj</t>
  </si>
  <si>
    <t>Povezava: http://data.europa.eu/eli/reg_impl/2015/81/oj</t>
  </si>
  <si>
    <t>Връзка: http://data.europa.eu/eli/reg_impl/2015/81/oj</t>
  </si>
  <si>
    <t>Odkaz: http://data.europa.eu/eli/reg_impl/2015/81/oj</t>
  </si>
  <si>
    <t>Link: http://data.europa.eu/eli/dir/2014/49/2014-07-02</t>
  </si>
  <si>
    <t>Σύνδεσμος: http://data.europa.eu/eli/dir/2014/49/2014-07-02</t>
  </si>
  <si>
    <t>Enlace: http://data.europa.eu/eli/dir/2014/49/2014-07-02</t>
  </si>
  <si>
    <t>Linkki: http://data.europa.eu/eli/dir/2014/49/2014-07-02</t>
  </si>
  <si>
    <t>Lien: http://data.europa.eu/eli/dir/2014/49/2014-07-02</t>
  </si>
  <si>
    <t>Saitas: http://data.europa.eu/eli/dir/2014/49/2014-07-02</t>
  </si>
  <si>
    <t>Povezava: http://data.europa.eu/eli/dir/2014/49/2014-07-02</t>
  </si>
  <si>
    <t>Връзка: http://data.europa.eu/eli/dir/2014/49/2014-07-02</t>
  </si>
  <si>
    <t>Odkaz: http://data.europa.eu/eli/dir/2014/49/2014-07-02</t>
  </si>
  <si>
    <t>Durchführungsverordnung (EU) Nr. 680/2014 - EU COREP FINREP
Link: http://data.europa.eu/eli/reg_impl/2014/680/2018-12-01</t>
  </si>
  <si>
    <t>ELi COREP-FINREP-määrus
Link: http://data.europa.eu/eli/reg_impl/2014/680/2018-12-01</t>
  </si>
  <si>
    <t>Κανονισμός ΕΕ COREP FINREP
Σύνδεσμος: http://data.europa.eu/eli/reg_impl/2014/680/2018-12-01</t>
  </si>
  <si>
    <t>EU COREP FINREP Regulation
Link: http://data.europa.eu/eli/reg_impl/2014/680/2018-12-01</t>
  </si>
  <si>
    <t>Reglamento FINREP COREP UE
Enlace: http://data.europa.eu/eli/reg_impl/2014/680/2018-12-01</t>
  </si>
  <si>
    <t>EU:n COREP-/FINREP-asetus
Linkki: http://data.europa.eu/eli/reg_impl/2014/680/2018-12-01</t>
  </si>
  <si>
    <t>Règlement COREP FINREP UE
Lien: http://data.europa.eu/eli/reg_impl/2014/680/2018-12-01</t>
  </si>
  <si>
    <t>Regolamento UE COREP FINREP
Link: http://data.europa.eu/eli/reg_impl/2014/680/2018-12-01</t>
  </si>
  <si>
    <t>ES COREP FINREP reglamentas
Saitas: http://data.europa.eu/eli/reg_impl/2014/680/2018-12-01</t>
  </si>
  <si>
    <t>ES COREP FINREP Regula
Saite: http://data.europa.eu/eli/reg_impl/2014/680/2018-12-01</t>
  </si>
  <si>
    <t>Uitvoeringsverordening (EU) nr. 680/2014 - EU COREP FINREP
Link: http://data.europa.eu/eli/reg_impl/2014/680/2018-12-01</t>
  </si>
  <si>
    <t>Uredba EU o COREP in FINREP
Povezava: http://data.europa.eu/eli/reg_impl/2014/680/2018-12-01</t>
  </si>
  <si>
    <t>Регламент за общата рамка на ЕС за финансова отчетност (COREP FINREP)
Връзка: http://data.europa.eu/eli/reg_impl/2014/680/2018-12-01</t>
  </si>
  <si>
    <t>Nariadenie EÚ o COREP a FINREP
Odkaz: http://data.europa.eu/eli/reg_impl/2014/680/2018-12-01</t>
  </si>
  <si>
    <t>•  A partial merger in which both institutions preserve their banking licences (A+B=A+B)</t>
  </si>
  <si>
    <t>•  One institution preserves the banking licence (A+B=A)</t>
  </si>
  <si>
    <t>Accounting of derivatives is not harmonized in the Union with respect to individual accounts and therefore this could have an implication in the amount of liabilities to be considered for the calculation of the contributions of each institution. As a consequence, Article 5(3) of Delegated Regulation requires to 're-evaluate' the liabilities arising from derivatives by applying the leverage ratio methodology, already applied by institutions on the assets arising from their derivatives for the reporting of the Leverage Ratio (Part Seven of the CRR). In this section, the on-balance sheet accounting value of liabilities arising from derivatives (included in the total liabilities reported in the section A) is carved out and replaced by a value calculated in accordance with the leverage ratio methodology to which a floor is applied.</t>
  </si>
  <si>
    <t>Η λογιστική των παραγώγων δεν είναι εναρμονισμένη στην Ένωση όσον αφορά τους ατομικούς λογαριασμούς και, επομένως, το γεγονός αυτό θα μπορούσε να έχει συνέπειες στο ποσό των υποχρεώσεων που πρέπει να λαμβάνονται υπόψη για τον υπολογισμό των εισφορών από κάθε ίδρυμα. Κατά συνέπεια, το άρθρο 5 παράγραφος 3 του κατ᾽ εξουσιοδότηση κανονισμού απαιτεί την «επανεκτίμηση» των στοιχείων παθητικού που προκύπτουν από παράγωγα με εφαρμογή της μεθόδου του δείκτη μόχλευσης, η οποία εφαρμόζεται ήδη από ιδρύματα στα στοιχεία ενεργητικού που προκύπτουν από τα παράγωγά τους για την αναφορά του δείκτη μόχλευσης (Μέρος 7 του ΚΚΑ). Στο παρόν τμήμα, η λογιστική αξία εντός ισολογισμού των στοιχείων παθητικού που προκύπτουν από παράγωγα (και περιλαμβάνονται στο σύνολο παθητικού που αναφέρθηκε στο τμήμα Α) αποσπάται και αντικαθίσταται από μια αξία η οποία υπολογίζεται σύμφωνα με τη μέθοδο του δείκτη μόχλευσης στην οποία εφαρμόζεται κατώτατο όριο.</t>
  </si>
  <si>
    <t>Tuletisinstrumentide arvepidamine ei ole liidus üksikkontode korral ühtlustatud ja seetõttu võib see mõjutada kohustuste summat, mida tuleb arvestada iga krediidiasutuse või investeerimisühingu osamakse arvutamisel. Seepärast nõutakse delegeeritud määruse artikli 5 lõikes 3 tuletisinstrumentidest tulenevate kohustuste ümberhindamist, rakendades finantsvõimenduse määra metoodikat, mida krediidiasutus või investeerimisühing juba rakendab oma tuletisinstrumentidest tulenevate varade korral finantsvõimenduse määra teatamisel (kapitalinõuete määruse VII osa). Siin osas jäetakse välja tuletisinstrumentidest tulenevate kohustuste (mis sisalduvad A osas teatatud kohustuste kogusummas) bilansiline raamatupidamisväärtus ning see asendatakse väärtusega, mis arvutatakse finantsvõimenduse määra metoodika põhjal ja mille suhtes kohaldatakse alampiiri.</t>
  </si>
  <si>
    <t>Johdannaisten kirjaamista ei ole yhdenmukaistettu unionissa yksittäisten tilinpäätösten osalta, mistä syystä tällä saattaa olla vaikutusta velkojen määrään, joka on otettava huomioon kunkin laitoksen rahoitusosuuksia laskettaessa. Sen vuoksi delegoidun asetuksen 5 artiklan 3 kohdassa edellytetään, että johdannaissopimuksista syntyvät velat ”arvostetaan uudelleen” soveltamalla vähimmäisomavaraisuusastetta koskevaa menetelmää, jota laitokset jo käyttävät johdannaisista syntyviin varoihinsa ilmoittaessaan tietoja vähimmäisomavaraisuusasteestaan (CRR:n seitsemäs osa). Tässä kohdassa johdannaissopimuksista syntyvien velkojen (jotka sisältyvät kohdassa A ilmoitettuun velkojen kokonaismäärään) kirjanpitoarvo taseessa poistetaan ja korvataan arvolla, joka lasketaan vähimmäisomavaraisuusastetta koskevan menetelmän mukaisesti soveltaen tiettyä alarajaa.</t>
  </si>
  <si>
    <t>La comptabilisation des instruments dérivés dans les états comptables individuels n’est pas harmonisée dans l’Union, ce qui pourrait avoir une incidence sur le montant des passifs à prendre en considération pour le calcul des contributions de chaque établissement. Par conséquent, l’article 5, paragraphe 3, du règlement délégué exige de «réévaluer» les passifs découlant d’instruments dérivés en appliquant la méthodologie de ratio de levier, déjà appliquée par les établissements sur les actifs découlant de leurs instruments dérivés pour la déclaration du ratio de levier (septième partie du CRR). Dans cette section, la valeur comptable de bilan des passifs découlant d’instruments dérivés (compris dans le total du passif déclaré à la section A) est retirée et remplacée par une valeur calculée conformément à la méthodologie de ratio de levier à laquelle un seuil est appliqué.</t>
  </si>
  <si>
    <t>Išvestinių finansinių priemonių apskaita atskirose ataskaitose nėra suderinta visoje Sąjungoje, o tai gali turėti įtakos įsipareigojimų sumai, į kurią reikia atsižvelgti apskaičiuojant kiekvienos įstaigos įnašus. Todėl Deleguotojo reglamento 5 straipsnio 3 dalyje reikalaujama įsipareigojimus, atsirandančius dėl išvestinių finansinių priemonių, perskaičiuoti pagal sverto koeficiento metodiką, kurią įstaigos jau taiko turtui, atsirandančiam dėl jų išvestinių finansinių priemonių, teikdamos informaciją apie sverto koeficientą (KRR septinta dalis). Šiame skirsnyje į balansą įtraukta įsipareigojimų, atsirandančių dėl išvestinių finansinių priemonių, balansinė vertė (įtraukta į visų įsipareigojimų sumą, nurodytą A skirsnyje) išbraukiama ir vietoj jos naudojama pagal sverto koeficiento metodiką apskaičiuota vertė, kuriai taikoma apatinė riba.</t>
  </si>
  <si>
    <t>Il fatto che la contabilità dei derivati non sia armonizzata nell’Unione per i conti su base individuale potrebbe incidere sull’importo delle passività da computare nel calcolo dei contributi di ciascun ente. Di conseguenza, l’articolo 5, paragrafo 3, del regolamento delegato impone di “rivalutare” le passività risultanti da derivati applicando la metodologia di calcolo del coefficiente di leva finanziaria, già applicata dagli enti sulle attività risultanti dai loro derivati per la segnalazione del coefficiente di leva finanziaria (parte sette del regolamento CRR). In questa sezione, il valore contabile in bilancio delle passività risultanti da derivati (inclusi nelle passività totali riportate nella sezione A) viene annullato e sostituito da un valore calcolato secondo la metodologia di calcolo del coefficiente di leva finanziaria cui viene applicato un massimale.</t>
  </si>
  <si>
    <t>Atvasināto instrumentu uzskaite attiecībā uz atsevišķiem pārskatiem Savienībā nav saskaņota, tādēļ tam varētu būt ietekme uz saistību summu, kas jāņem vērā, aprēķinot katras bankas iemaksas Tā rezultātā Deleģētās regulas 5. panta 3. punktā prasa 'pārvērtēt' saistības, kas izriet no atvasinātajiem instrumentiem, piemērojot sviras rādītāja metodi, ko iestādes jau ir piemērojušas aktīviem, un kas izriet no to atvasinātajiem instrumentiem, lai ziņotu par Sviras rādītāju (Kapitāla prasību regulas septītā daļa). Šajā iedaļā saistību, kas izriet no atvasinātajiem instrumentiem, bilances uzskaites vērtība (kas iekļauta kopējā saistību apmērā, kas norādīts A iedaļā) tiek izņemta un aizstāta ar vērtību, kuru aprēķina saskaņā ar sviras rādītāja metodi, kam tiek piemērota minimālā robežvērtība.</t>
  </si>
  <si>
    <t>De boekhoudkundige verwerking van derivaten is voor wat betreft individuele rekeningen niet geharmoniseerd in de Unie en dit zou dus gevolgen kunnen hebben voor het bedrag aan passiva dat in aanmerking moet worden genomen voor de berekening van de bijdragen van elke instelling. Als gevolg hiervan vereist artikel 5, lid 3, van Gedelegeerde Verordening de ‘herevaluatie’ van de passiva die voortvloeien uit derivaten door toepassing van de hefboomratiomethode, die instellingen reeds toepassen op de activa die voortvloeien uit hun derivaten bij de rapportage van de hefboomratio (Deel zeven van de verordening kapitaalvereisten). In dit deel wordt de boekwaarde op de balans van passiva die voortvloeien uit derivaten (die is opgenomen in de totale passiva die worden gerapporteerd in deel A) gespecificeerd en vervangen door een waarde die wordt berekend overeenkomstig de hefboomratiomethode waarop een ondergrens wordt toegepast.</t>
  </si>
  <si>
    <t>Obračunavanje izvedenih finančnih instrumentov v Uniji v zvezi s posamičnimi računovodskimi izkazi ni usklajeno, zato bi to lahko vplivalo na višino obveznosti, ki se upoštevajo za izračun prispevkov posamezne institucije. Zato je treba v skladu s členom 5(3) Delegirane uredbe „ponovno oceniti“ obveznosti, ki izhajajo iz izvedenih finančnih instrumentov, z uporabo metodologije za količnik finančnega vzvoda, ki jo že uporabljajo institucije za sredstva, ki izhajajo iz izvedenih finančnih instrumentov, pri poročanju o količniku finančnega vzvoda (del 7 uredbe CRR). V tem razdelku se bilančna knjigovodska vrednost obveznosti, ki izhajajo iz izvedenih finančnih instrumentov (vključene v skupne obveznosti, o katerih se poroča v razdelku A), ne uporabi in je nadomeščena z vrednostjo, izračunano v skladu z metodologijo za količnik finančnega vzvoda, za katero se uporabi prag.</t>
  </si>
  <si>
    <t>Účtovanie derivátov nie je v Únii harmonizované na úrovni individuálnych účtov, čo by mohlo mať vplyv na výšku záväzkov, ktoré sa majú zohľadniť pri výpočte príspevkov každej inštitúcie. Z tohto dôvodu článok 5 ods. 3 delegovaného nariadenia vyžaduje "prehodnotiť" záväzky vyplývajúce z derivátov uplatnením metódy finančnej páky, ktorú inštitúcie už uplatňujú na aktíva vyplývajúce z ich derivátov pri vykazovaní Pomeru pákového efektu (časť sedem CRR).
 V tejto časti je v súvahe vykázaná účtovná hodnota záväzkov vyplývajúcich z derivátov (zahrnutá v celkových záväzkoch vykazovaných v časti A) vyňatá a nahradená hodnotou vypočítanou v súlade s metódou finančnej páky, na ktorú sa uplatňuje minimálna výška ("floor").</t>
  </si>
  <si>
    <t>Legal references for this section: Articles 3, 4, 16 and 17 of Delegated Regulation</t>
  </si>
  <si>
    <t>Legal references for this section: Articles 3, 10 and 11 of Delegated Regulation</t>
  </si>
  <si>
    <t>Legal references for this section: Article 3, 5(3-4) of Delegated Regulation</t>
  </si>
  <si>
    <t>Νομικές παραπομπές για το παρόν τμήμα: Άρθρο 3 και άρθρο 5 παράγραφοι 3-4 του κατ᾽ εξουσιοδότηση κανονισμού</t>
  </si>
  <si>
    <t>Νομικές παραπομπές για το παρόν τμήμα: Άρθρα 3, 10 και 11 του κατ᾽ εξουσιοδότηση κανονισμού</t>
  </si>
  <si>
    <t>Νομικές παραπομπές για το παρόν τμήμα: Άρθρα 3, 4, 16 και 17 του κατ᾽ εξουσιοδότηση κανονισμού</t>
  </si>
  <si>
    <t>Käesoleva osa õiguslikud alused: delegeeritud määruse artiklid 3, 4, 16 ja 17</t>
  </si>
  <si>
    <t>Käesoleva osa õiguslikud alused: delegeeritud määruse artiklid 3, 10 ja 11</t>
  </si>
  <si>
    <t>Käesoleva osa õiguslikud alused: delegeeritud määruse artikkel 3 ning artikli 5 lõiked 3 ja 4</t>
  </si>
  <si>
    <t>Rechtsverweise für diesen Abschnitt: Artikel 3, Artikel 5 Absätze 3 bis 4 der Delegierten Verordnung</t>
  </si>
  <si>
    <t>Rechtsverweise für diesen Abschnitt: Artikel 3, 10 und 11 der Delegierten Verordnung</t>
  </si>
  <si>
    <t>Rechtsverweise für diesen Abschnitt: Artikel 3, 4, 16 und 17 der Delegierten Verordnung</t>
  </si>
  <si>
    <t>Referencias legales para esta sección: Artículos 3, 4, 16 y 17 del Reglamento Delegado</t>
  </si>
  <si>
    <t>Referencias legales para esta sección: Artículos 3, 10 y 11 del Reglamento Delegado</t>
  </si>
  <si>
    <t>Referencias legales para esta sección: Artículos 3, 5, apartados 3 y 4, del Reglamento Delegado</t>
  </si>
  <si>
    <t>Tätä kohtaa koskevat lainsäädäntöviittaukset: delegoidun asetuksen 3 artikla ja 5 artiklan 3 ja 4 kohta</t>
  </si>
  <si>
    <t>Tätä kohtaa koskevat lainsäädäntöviittaukset: delegoidun asetuksen 3, 10 ja 11 artikla</t>
  </si>
  <si>
    <t>Tätä kohtaa koskevat lainsäädäntöviittaukset: delegoidun asetuksen 3, 4, 16 ja 17 artikla</t>
  </si>
  <si>
    <t>Références juridiques pour cette section: articles 3, 4, 16 et 17 du règlement délégué</t>
  </si>
  <si>
    <t>Références juridiques pour cette section: articles 3, 10 et 11 du règlement délégué</t>
  </si>
  <si>
    <t>Références juridiques pour cette section: articles 3, 5, paragraphes 3 et 4, du règlement délégué</t>
  </si>
  <si>
    <t>Riferimenti giuridici relativi alla presente sezione: articoli 3, 4, 16 e 17 del regolamento delegato</t>
  </si>
  <si>
    <t>Riferimenti giuridici relativi alla presente sezione: Articoli 3, 10 e 11 del regolamento delegato</t>
  </si>
  <si>
    <t>Riferimenti giuridici relativi alla presente sezione: Articolo 3 e articolo 5, paragrafi 3-4, del regolamento delegato</t>
  </si>
  <si>
    <t>Šiam skirsniui taikomos teisės aktų nuostatos: Deleguotojo reglamento 3, 4, 16 ir 17 straipsniai.</t>
  </si>
  <si>
    <t>Šiam skirsniui taikomos teisės aktų nuostatos: Deleguotojo reglamento 3, 10 ir 11 straipsniai.</t>
  </si>
  <si>
    <t>Šiam skirsniui taikomos teisės aktų nuostatos: Deleguotojo reglamento 3 straipsnis, 5 straipsnio 3–4 dalys.</t>
  </si>
  <si>
    <t>Šīs nodaļas juridiskās atsauces: Deleģētās regulas 3., 4., 16. un 17. pants</t>
  </si>
  <si>
    <t>Šīs nodaļas juridiskās atsauces: Deleģētās regulas 3. pants un 5. panta 3.–4. punkts</t>
  </si>
  <si>
    <t>Šīs nodaļas juridiskās atsauces: Deleģētās regulas 3., 10., un 11. pants</t>
  </si>
  <si>
    <t>Relevante wetgeving voor dit deel: Artikelen 3, 4, 16 en 17 van Gedelegeerde Verordening</t>
  </si>
  <si>
    <t>Relevante wetgeving voor dit deel: Artikelen 3, 10 en 11 van Gedelegeerde Verordening</t>
  </si>
  <si>
    <t>Relevante wetgeving voor dit deel: Artikel 3 en artikel 5, leden 3 en 4, van Gedelegeerde Verordening</t>
  </si>
  <si>
    <t>Pravna podlaga za ta razdelek: členi 3, 4, 16 in 17 Delegirane uredbe</t>
  </si>
  <si>
    <t>Pravna podlaga za ta razdelek: členi 3, 10 in 11 Delegirane uredbe</t>
  </si>
  <si>
    <t>Pravna podlaga za ta razdelek: člen 3 ter člen 5(3) in (4) Delegirane uredbe</t>
  </si>
  <si>
    <t>Правни позовавания за този раздел: Членове 3, 4, 16 и 17 от Делегиран регламент</t>
  </si>
  <si>
    <t>Правни позовавания за този раздел: Членове 3, 10 и 11 от Делегиран регламент</t>
  </si>
  <si>
    <t>Правни позовавания за този раздел: Член 3, член 5, параграфи 3–4 от Делегиран регламент</t>
  </si>
  <si>
    <t>Odkazy na legislatívu pre túto časť: Články 3, 4, 16 a 17 delegovaného nariadenia</t>
  </si>
  <si>
    <t xml:space="preserve"> Odkazy na legislatívu pre túto časť: Články 3, 10 a 11 delegovaného nariadenia </t>
  </si>
  <si>
    <t>Odkazy na legislatívu pre túto časť: Články 3, 5(3-4) delegovaného nariadenia</t>
  </si>
  <si>
    <t>This tab allows to fill in qualifying items for deduction from the adjusted total liabilities (2C6 field) in accordance with the Article 5 of the Delegated Regulation.</t>
  </si>
  <si>
    <t>Article 5(2) of the Delegated Regulation requires qualifying IPS liabilities to be evenly deducted on a transaction by transaction basis from the amount of total liabilities of each IPS member. Consequently, assets held by the institution that arise from qualifying IPS liabilities must be evenly deducted.</t>
  </si>
  <si>
    <t>Article 5(2) of the Delegated Regulation requires qualifying IPS liabilities to be evenly deducted on a transaction by transaction basis from the amount of total liabilities of each IPS member. Consequently, assets and liabilities held by the institution that arise from qualifying IPS liabilities must be evenly deducted.</t>
  </si>
  <si>
    <t>Article 5(2) of the Delegated Regulation requires qualifying intragroup liabilities to be evenly deducted on a transaction by transaction basis from the amount of total liabilities of each qualifying group counterpart. Consequently, assets held by the institution that arise from qualifying intragroup liabilities must be evenly deducted.</t>
  </si>
  <si>
    <t>Article 5(2) of the Delegated Regulation requires qualifying intragroup liabilities to be evenly deducted on a transaction by transaction basis from the amount of total liabilities of each qualifying group counterpart. Consequently, assets and liabilities held by the institution that arise from qualifying intragroup liabilities must be evenly deducted.</t>
  </si>
  <si>
    <t xml:space="preserve">Legal references for this section: Articles 3, 10 and 11 of Delegated Regulation </t>
  </si>
  <si>
    <t xml:space="preserve">Legal references for this section: Articles 3, 5(1)(c) and 5(3) of Delegated Regulation </t>
  </si>
  <si>
    <t xml:space="preserve">Legal references for this section: Articles 3, 5(1)(d) and 5(3) of Delegated Regulation </t>
  </si>
  <si>
    <t xml:space="preserve">Legal references for this section: Articles 3, 5(1)(e) and 5(3) of Delegated Regulation </t>
  </si>
  <si>
    <t xml:space="preserve">Legal references for this section: Articles 3, 5(1)(f) and 5(3) of Delegated Regulation </t>
  </si>
  <si>
    <t xml:space="preserve">Legal references for this section: Articles 3, 5(1)(b), 5(2) and 5(3) of Delegated Regulation </t>
  </si>
  <si>
    <t xml:space="preserve">Legal references for this section: Articles 3, 5(1)(a), 5(2) and 5(3) of Delegated Regulation </t>
  </si>
  <si>
    <t>Dieser Reiter ermöglicht den Abzug von relevanten Positionen von der angepassten Summe der Verbindlichkeiten (Feld 2C6) im Einklang mit Artikel 5 der Delegierten Verordnung.</t>
  </si>
  <si>
    <t>Rechtsverweise für diesen Abschnitt: Artikel 3, Artikel 5 Absatz 1 Buchstabe c und Artikel 5 Absatz 3 der Delegierten Verordnung</t>
  </si>
  <si>
    <t>Rechtsverweise für diesen Abschnitt: Artikel 3, Artikel 5 Absatz 1 Buchstabe d und Artikel 5 Absatz 3 der Delegierten Verordnung</t>
  </si>
  <si>
    <t>Rechtsverweise für diesen Abschnitt: Artikel 3, Artikel 5 Absatz 1 Buchstabe e und Artikel 5 Absatz 3 der Delegierten Verordnung</t>
  </si>
  <si>
    <t>Rechtsverweise für diesen Abschnitt: Artikel 3, Artikel 5 Absatz 1 Buchstabe f und Artikel 5 Absatz 3 der Delegierten Verordnung</t>
  </si>
  <si>
    <t>Rechtsverweise für diesen Abschnitt: Artikel 3, Artikel 5 Absatz 1 Buchstabe b und Artikel 5 Absätze 2 und 3 der Delegierten Verordnung</t>
  </si>
  <si>
    <t>Rechtsverweise für diesen Abschnitt: Artikel 3, 5 Absatz 1 Buchstabe a, Artikel 5 Absatz 2 und Artikel 5 Absatz 3 der Delegierten Verordnung</t>
  </si>
  <si>
    <t>Käesolev vaheleht võimaldab täita korrigeeritud kohustuste kogusummast (väli 2C6) mahaarvamiseks kvalifitseeruvaid elemente kooskõlas delegeeritud määruse artikliga 5.</t>
  </si>
  <si>
    <t>Delegeeritud määruse artikli 5 lõikes 2 nõutakse kvalifitseeruvate IPS-kohustuste võrdset tehingupõhist mahaarvamist iga IPS-liikme kohustuste kogusummast. Seega tuleb asutuse varad, mis tulenevad kvalifitseeruvatest IPS-kohustustest, võrdselt maha arvata.</t>
  </si>
  <si>
    <t>Delegeeritud määruse artikli 5 lõikes 2 nõutakse kvalifitseeruvate IPS-kohustuste võrdset tehingupõhist mahaarvamist iga IPS-liikme kohustuste kogusummast. Seetõttu tuleb asutuse varad ja kohustused, mis tulenevad kvalifitseeruvatest IPS-kohustustest, võrdselt maha arvata.</t>
  </si>
  <si>
    <t>Delegeeritud määruse artikli 5 lõikes 2 nõutakse kvalifitseeruvate kontsernisiseste kohustuste võrdset tehingupõhist mahaarvamist iga kontsernisisese vastaspoole kohustuste kogusummast. Seetõttu tuleb asutuse varad, mis tulenevad kvalifitseeruvatest kontsernisisestest kohustustest, võrdselt maha arvata.</t>
  </si>
  <si>
    <t>Delegeeritud määruse artikli 5 lõikes 2 nõutakse kvalifitseeruvate kontsernisiseste kohustuste võrdset tehingupõhist mahaarvamist iga kontsernisisese vastaspoole kohustuste kogusummast. Seetõttu tuleb krediidiasutuse või investeerimisühingu varad ja kohustused, mis tulenevad kvalifitseeruvatest kontsernisisestest kohustustest, võrdselt maha arvata.</t>
  </si>
  <si>
    <t>Käesoleva osa õiguslikud alused: delegeeritud määruse artikkel 3, artikli 5 lõike 1 punkt c ja lõige 3</t>
  </si>
  <si>
    <t>Käesoleva osa õiguslikud alused: delegeeritud määruse artikkel 3, artikli 5 lõike 1 punkt d ja lõige 3</t>
  </si>
  <si>
    <t>Käesoleva osa õiguslikud alused: delegeeritud määruse artikkel 3, artikli 5 lõike 1 punkt e ja lõige 3</t>
  </si>
  <si>
    <t>Käesoleva osa õiguslikud alused: delegeeritud määruse artikkel 3, artikli 5 lõike 1 punkt f ja lõige 3</t>
  </si>
  <si>
    <t>Käesoleva osa õiguslikud alused: delegeeritud määruse artikkel 3, artikli 5 lõike 1 punkt b, lõige 2 ja lõige 3</t>
  </si>
  <si>
    <t>Käesoleva osa õiguslikud alused: delegeeritud määruse artikkel 3, artikli 5 lõike 1 punkt a, lõige 2 ja lõige 3</t>
  </si>
  <si>
    <t>Η καρτέλα αυτή επιτρέπει τη συμπλήρωση επιλέξιμων στοιχείων για αφαίρεση από το προσαρμοσμένο σύνολο παθητικού (πεδίο 2C6) σύμφωνα με το άρθρο 5 του κατ᾽ εξουσιοδότηση κανονισμού.</t>
  </si>
  <si>
    <t>Το άρθρο 5 παράγραφος 2 του κατ᾽ εξουσιοδότηση κανονισμού ορίζει ότι τα επιλέξιμα στοιχεία παθητικού ΘΣΠ αφαιρούνται ομοιόμορφα για κάθε συναλλαγή χωριστά από το ποσό του συνόλου παθητικού κάθε μέλους ΘΣΠ. Κατά συνέπεια, τα στοιχεία ενεργητικού που κατέχει το ίδρυμα και προκύπτουν από επιλέξιμα στοιχεία παθητικού ΘΣΠ πρέπει να αφαιρούνται ομοιόμορφα.</t>
  </si>
  <si>
    <t>Το άρθρο 5 παράγραφος 2 του κατ᾽ εξουσιοδότηση κανονισμού ορίζει ότι τα επιλέξιμα στοιχεία παθητικού ΘΣΠ αφαιρούνται ομοιόμορφα για κάθε συναλλαγή χωριστά από το ποσό του συνόλου παθητικού κάθε μέλους ΘΣΠ. Κατά συνέπεια, τα στοιχεία ενεργητικού και παθητικού που κατέχει το ίδρυμα και προκύπτουν από επιλέξιμα στοιχεία παθητικού ΘΣΠ πρέπει να αφαιρούνται ομοιόμορφα.</t>
  </si>
  <si>
    <t>Το άρθρο 5 παράγραφος 2 του κατ᾽ εξουσιοδότηση κανονισμού ορίζει ότι τα επιλέξιμα ενδοομιλικά στοιχεία παθητικού αφαιρούνται ομοιόμορφα για κάθε συναλλαγή χωριστά από το ποσό του συνόλου παθητικού κάθε επιλέξιμου αντισυμβαλλόμενου του ομίλου. Κατά συνέπεια, τα στοιχεία ενεργητικού που κατέχει το ίδρυμα και προκύπτουν από επιλέξιμα ενδοομιλικά στοιχεία παθητικού πρέπει να αφαιρούνται ομοιόμορφα.</t>
  </si>
  <si>
    <t>Το άρθρο 5 παράγραφος 2 του κατ᾽ εξουσιοδότηση κανονισμού ορίζει ότι τα επιλέξιμα ενδοομιλικά στοιχεία παθητικού αφαιρούνται ομοιόμορφα για κάθε συναλλαγή χωριστά από το ποσό του συνόλου παθητικού κάθε επιλέξιμου αντισυμβαλλόμενου του ομίλου. Κατά συνέπεια, τα στοιχεία ενεργητικού και παθητικού που κατέχει το ίδρυμα και προκύπτουν από επιλέξιμα ενδοομιλικά στοιχεία παθητικού πρέπει να αφαιρούνται ομοιόμορφα.</t>
  </si>
  <si>
    <t>Νομικές παραπομπές για το παρόν τμήμα: Άρθρο 3, άρθρο 5 παράγραφος 1 στοιχείο γ) και άρθρο 5 παράγραφος 3 του κατ᾽ εξουσιοδότηση κανονισμού</t>
  </si>
  <si>
    <t>Νομικές παραπομπές για το παρόν τμήμα: Άρθρο 3, άρθρο 5 παράγραφος 1 στοιχείο δ) και άρθρο 5 παράγραφος 3 του κατ᾽ εξουσιοδότηση κανονισμού</t>
  </si>
  <si>
    <t>Νομικές παραπομπές για το παρόν τμήμα: Άρθρο 3, άρθρο 5 παράγραφος 1 στοιχείο ε) και άρθρο 5 παράγραφος 3 του κατ᾽ εξουσιοδότηση κανονισμού</t>
  </si>
  <si>
    <t>Νομικές παραπομπές για το παρόν τμήμα: Άρθρο 3, άρθρο 5 παράγραφος 1 στοιχείο στ) και άρθρο 5 παράγραφος 3 του κατ᾽ εξουσιοδότηση κανονισμού</t>
  </si>
  <si>
    <t>Νομικές παραπομπές για το παρόν τμήμα: Άρθρο 3, άρθρο 5 παράγραφος 1 στοιχείο β) και άρθρο 5 παράγραφος 3 του κατ᾽ εξουσιοδότηση κανονισμού</t>
  </si>
  <si>
    <t>Νομικές παραπομπές για το παρόν τμήμα: Άρθρο 3, άρθρο 5 παράγραφος 1 στοιχείο α), άρθρο 5 παράγραφος 2 και άρθρο 5 παράγραφος 3 του κατ᾽ εξουσιοδότηση κανονισμού</t>
  </si>
  <si>
    <t>Esta pestaña permite cumplimentar los elementos admisibles para deducir del pasivo total ajustado (campo 2C6) de acuerdo con el artículo 5 del Reglamento Delegado.</t>
  </si>
  <si>
    <t>El artículo 5, apartado 2, del Reglamento Delegado exige que los pasivos de SIP admisibles se deduzcan de manera uniforme respecto a cada operación del importe total del pasivo de cada miembro del SIP. Por consiguiente, los activos en poder de la entidad procedentes de pasivos de SIP admisibles deben deducirse de manera uniforme.</t>
  </si>
  <si>
    <t>El artículo 5, apartado 2, del Reglamento Delegado exige que los pasivos de SIP admisibles se deduzcan de manera uniforme respecto a cada operación del importe total del pasivo de cada miembro del SIP. Por consiguiente, los activos y pasivos en poder de la entidad procedentes de pasivos de SIP admisibles deben deducirse de manera uniforme.</t>
  </si>
  <si>
    <t>El artículo 5, apartado 2, del Reglamento Delegado exige que los pasivos intragrupo admisibles se deduzcan de manera uniforme respecto a cada operación del importe del pasivo total de cada contraparte del grupo admisible. Por consiguiente, los activos en poder de la entidad procedentes de pasivos intragrupo admisibles deben deducirse de manera uniforme.</t>
  </si>
  <si>
    <t>El artículo 5, apartado 2, del Reglamento Delegado exige que los pasivos intragrupo admisibles se deduzcan de manera uniforme respecto a cada operación del importe del pasivo total de cada contraparte del grupo admisible. Por consiguiente, los activos y pasivos en poder de la entidad procedentes de pasivos intragrupo admisibles deben deducirse de manera uniforme.</t>
  </si>
  <si>
    <t>Referencias legales para esta sección: Artículos 3, 5, apartado 1, letra c y apartado 3, del Reglamento Delegado</t>
  </si>
  <si>
    <t>Referencias legales para esta sección: Artículos 3, 5, apartado 1, letra d y apartado 3, del Reglamento Delegado</t>
  </si>
  <si>
    <t>Referencias legales para esta sección: Artículos 3, 5, apartado 1, letra e y apartado 3, del Reglamento Delegado</t>
  </si>
  <si>
    <t>Referencias legales para esta sección: Artículos 3, 5, apartado 1, letra f y apartado 3, del Reglamento Delegado</t>
  </si>
  <si>
    <t>Referencias legales para esta sección: Artículos 3 y 5, apartado 1, letra b, apartado 2 y apartado 3 del Reglamento Delegado</t>
  </si>
  <si>
    <t>Referencias legales para esta sección: Artículos 3 y 5, apartado 1, letra a, apartado 2 y apartado 3 del Reglamento Delegado</t>
  </si>
  <si>
    <t>Tähän välilehteen voidaan täyttää hyväksyttävät erät velkojen kokonaismäärän korjauksen perusteella tehtävää vähennystä varten (kenttä 2C6) delegoidun asetuksen 5 artiklan mukaisesti.</t>
  </si>
  <si>
    <t>Delegoidun asetuksen 5 artiklan 2 kohdassa edellytetään, että laitosten suojajärjestelmän osalta hyväksyttävät velat vähennetään samansuuruisina ja liiketoimikohtaisesti kunkin suojajärjestelmään kuuluvan laitoksen velkojen kokonaismäärästä. Näin ollen laitoksen hallussa olevat varat, jotka syntyvät laitosten suojajärjestelmän osalta hyväksyttävistä veloista, on vähennettävä samansuuruisina.</t>
  </si>
  <si>
    <t>Delegoidun asetuksen 5 artiklan 2 kohdassa edellytetään, että laitosten suojajärjestelmän osalta hyväksyttävät velat vähennetään samansuuruisina ja liiketoimikohtaisesti kunkin suojajärjestelmään kuuluvan laitoksen velkojen kokonaismäärästä. Näin ollen laitoksen hallussa olevat varat ja velat, jotka syntyvät laitosten suojajärjestelmän osalta hyväksyttävistä veloista, on vähennettävä samansuuruisina.</t>
  </si>
  <si>
    <t>Delegoidun asetuksen 5 artiklan 2 kohdassa edellytetään, että hyväksyttävät konsernin sisäiset velat vähennetään samansuuruisina ja liiketoimikohtaisesti kunkin hyväksyttävän konsernin vastapuolen velkojen kokonaismäärästä. Näin ollen laitoksen hallussa olevat varat, jotka syntyvät hyväksyttävistä konsernin sisäisistä veloista, on vähennettävä samansuuruisina.</t>
  </si>
  <si>
    <t>Delegoidun asetuksen 5 artiklan 2 kohdassa edellytetään, että hyväksyttävät konsernin sisäiset velat vähennetään samansuuruisina ja liiketoimikohtaisesti kunkin hyväksyttävän konsernin vastapuolen velkojen kokonaismäärästä. Näin ollen laitoksen hallussa olevat varat ja velat, jotka syntyvät hyväksyttävistä konsernin sisäisistä veloista, on vähennettävä samansuuruisina.</t>
  </si>
  <si>
    <t>Tätä kohtaa koskevat lainsäädäntöviittaukset: delegoidun asetuksen 3 artikla sekä 5 artiklan 1 kohdan c alakohta ja 3 kohta</t>
  </si>
  <si>
    <t>Tätä kohtaa koskevat lainsäädäntöviittaukset: delegoidun asetuksen 3 artikla sekä 5 artiklan 1 kohdan d alakohta ja 3 kohta</t>
  </si>
  <si>
    <t>Tätä kohtaa koskevat lainsäädäntöviittaukset: delegoidun asetuksen 3 artikla sekä 5 artiklan 1 kohdan e alakohta ja 3 kohta</t>
  </si>
  <si>
    <t>Tätä kohtaa koskevat lainsäädäntöviittaukset: delegoidun asetuksen 3 artikla sekä 5 artiklan 1 kohdan f alakohta ja 3 kohta</t>
  </si>
  <si>
    <t>Tätä kohtaa koskevat lainsäädäntöviittaukset: delegoidun asetuksen 3 artikla, 5 artiklan 1 kohdan b alakohta sekä 5 artiklan 2 ja 3 kohta</t>
  </si>
  <si>
    <t>Tätä kohtaa koskevat lainsäädäntöviittaukset: delegoidun asetuksen 3 artikla, 5 artiklan 1 kohdan a alakohta sekä 5 artiklan 2 ja 3 kohta</t>
  </si>
  <si>
    <t>Cet onglet permet d’indiquer des éléments éligibles pour déduction du total du passif ajusté (champ 2C6) conformément à l’article 5 du règlement délégué.</t>
  </si>
  <si>
    <t>L’article 5, paragraphe 2, du règlement délégué exige que les passifs éligibles du SPI soient uniformément déduits, transaction par transaction, du total du passif de chaque membre du SPI. Par conséquent, les actifs détenus par l’établissement découlant des passifs éligibles du SPI doivent être uniformément déduits.</t>
  </si>
  <si>
    <t>L’article 5, paragraphe 2, du règlement délégué exige que les passifs éligibles du SPI soient uniformément déduits, transaction par transaction, du total du passif de chaque membre du SPI. Par conséquent, les actifs et les passifs détenus par l’établissement découlant des passifs éligibles du SPI doivent être uniformément déduits.</t>
  </si>
  <si>
    <t>L’article 5, paragraphe 2, du règlement délégué  exige que les passifs intragroupes éligibles soient uniformément déduits, transaction par transaction, du total du passif de chaque contrepartie de groupe éligible. Par conséquent, les actifs détenus par l’établissement découlant de passifs intragroupes éligibles doivent être uniformément déduits.</t>
  </si>
  <si>
    <t>L’article 5, paragraphe 2, du règlement délégué  exige que les passifs intragroupes éligibles soient uniformément déduits, transaction par transaction, du total du passif de chaque contrepartie de groupe éligible. Par conséquent, les actifs et les passifs détenus par l’établissement découlant des passifs intragroupes éligibles doivent être uniformément déduits.</t>
  </si>
  <si>
    <t>Références juridiques pour cette section: articles 3, 5, paragraphe 1, point c), et 5, paragraphe 3, du règlement délégué </t>
  </si>
  <si>
    <t>Références juridiques pour cette section: articles 3, 5, paragraphe 1, point d), et 5, paragraphe 3, du règlement délégué </t>
  </si>
  <si>
    <t>Références juridiques pour cette section: articles 3, 5, paragraphe 1, point e), et 5, paragraphe 3, du règlement délégué </t>
  </si>
  <si>
    <t>Références juridiques pour cette section: articles 3, 5, paragraphe 1, point f), et 5, paragraphe 3, du règlement délégué </t>
  </si>
  <si>
    <t>Références juridiques pour cette section: articles 3, 5, paragraphe 1, point b), 5, paragraphe 2, et 5, paragraphe 3, du règlement délégué </t>
  </si>
  <si>
    <t>Références juridiques pour cette section: articles 3, 5, paragraphe 1, point a), 5, paragraphe 2, et 5, paragraphe 3, du règlement délégué </t>
  </si>
  <si>
    <t>Questa scheda consente di compilare voci ammissibili alla deduzione dal totale corretto delle passività (2C6) ai sensi dell’articolo 5 del regolamento delegato.</t>
  </si>
  <si>
    <t>L’articolo 5, paragrafo 2, del regolamento delegato impone che le passività ammissibili di un IPS siano dedotte uniformemente, per ogni singola operazione, dall’importo delle passività totali di ciascun membro di un IPS. Di conseguenza, le attività detenute dall’ente risultanti dalle passività ammissibili di un IPS devono essere dedotte uniformemente.</t>
  </si>
  <si>
    <t>L’articolo 5, paragrafo 2, del regolamento delegato impone che le passività ammissibili di un IPS siano dedotte uniformemente, per ogni singola operazione, dall’importo delle passività totali di ciascun membro di un IPS. Di conseguenza, le attività e le passività detenute dall’ente risultanti dalle passività ammissibili di un IPS devono essere dedotte uniformemente.</t>
  </si>
  <si>
    <t>L’articolo 5, paragrafo 2, del regolamento delegato impone che le passività infragruppo ammissibili siano dedotte uniformemente, per ogni singola operazione, dall’importo delle passività totali di ciascuna controparte del gruppo ammissibile. Di conseguenza, le attività detenute dall’ente risultanti dalle passività infragruppo ammissibili devono essere dedotte uniformemente.</t>
  </si>
  <si>
    <t>L’articolo 5, paragrafo 2, del regolamento delegato impone che le passività infragruppo ammissibili siano dedotte uniformemente, per ogni singola operazione, dall’importo delle passività totali di ciascuna controparte del gruppo ammissibile. Di conseguenza, le attività e le passività detenute dall’ente risultanti dalle passività infragruppo ammissibili devono essere dedotte uniformemente.</t>
  </si>
  <si>
    <t>Riferimenti giuridici relativi alla presente sezione: articoli 3, 10 e 11 del regolamento delegato</t>
  </si>
  <si>
    <t>Riferimenti giuridici relativi alla presente sezione: articolo 3, articolo 5, paragrafo 1, lettera d), e articolo 5, paragrafo 3, del regolamento delegato</t>
  </si>
  <si>
    <t>Riferimenti giuridici relativi alla presente sezione: articolo 3, articolo 5, paragrafo 1, lettera e), e articolo 5, paragrafo 3, del regolamento delegato</t>
  </si>
  <si>
    <t>Riferimenti giuridici relativi alla presente sezione: articolo 3, articolo 5, paragrafo 1, lettera f), e articolo 5, paragrafo 3, del regolamento delegato</t>
  </si>
  <si>
    <t>Riferimenti giuridici relativi alla presente sezione: articolo 3, articolo 5, paragrafo 1, lettera b), articolo 5, paragrafo 2, e articolo 5, paragrafo 3, del regolamento delegato</t>
  </si>
  <si>
    <t>Riferimenti giuridici relativi alla presente sezione: articolo 3, articolo 5, paragrafo 1, lettera a), articolo 5, paragrafo 2, e articolo 5, paragrafo 3, del regolamento delegato</t>
  </si>
  <si>
    <t>Riferimenti giuridici relativi alla presente sezione: articolo 3, articolo 5, paragrafo 1, lettera c), e articolo 5, paragrafo 3, del regolamento delegato</t>
  </si>
  <si>
    <t>Šioje kortelėje galima pateikti reikalavimus atitinkančius elementus, kuriuos galima atskaityti iš pakoreguotos visų įsipareigojimų sumos (2C6 laukelis) pagal Deleguotojo reglamento 5 straipsnį.</t>
  </si>
  <si>
    <t>Deleguotojo reglamento 5 straipsnio 2 dalyje reikalaujama reikalavimus atitinkančius IUS įsipareigojimus kiekvieno sandorio atveju vienodai atskaityti iš kiekvieno IUS nario visų įsipareigojimų sumos. Todėl įstaiga turimą turtą, kuris susidaro dėl reikalavimus atitinkančių IUS įsipareigojimų, privalo atskaityti vienodai.</t>
  </si>
  <si>
    <t>Deleguotojo reglamento 5 straipsnio 2 dalyje reikalaujama reikalavimus atitinkančius IUS įsipareigojimus kiekvieno sandorio atveju vienodai atskaityti iš kiekvieno IUS nario visų įsipareigojimų sumos. Todėl įstaiga turimą turtą ir įsipareigojimus, kurie susidaro dėl reikalavimus atitinkančių IUS įsipareigojimų, privalo atskaityti vienodai.</t>
  </si>
  <si>
    <t>Deleguotojo reglamento 5 straipsnio 2 dalyje reikalaujama reikalavimus atitinkančius grupės vidaus įsipareigojimus kiekvieno sandorio atveju vienodai atskaityti iš kiekvienos reikalavimus atitinkančios grupės vidaus sandorio šalies visų įsipareigojimų sumos. Todėl įstaiga turimą turtą, kuris susidaro dėl reikalavimus atitinkančių grupės vidaus įsipareigojimų, privalo atskaityti vienodai.</t>
  </si>
  <si>
    <t>Deleguotojo reglamento 5 straipsnio 2 dalyje reikalaujama reikalavimus atitinkančius grupės vidaus įsipareigojimus kiekvieno sandorio atveju vienodai atskaityti iš kiekvienos reikalavimus atitinkančios grupės vidaus sandorio šalies visų įsipareigojimų sumos. Todėl įstaiga turimą turtą ir įsipareigojimus, atsirandančius dėl reikalavimus atitinkančių grupės vidaus įsipareigojimų, privalo atskaityti vienodai.</t>
  </si>
  <si>
    <t>Šiam skirsniui taikomos teisės aktų nuostatos: Deleguotojo reglamento 3 straipsnis, 5 straipsnio 1 dalies c punktas ir 5 straipsnio 3 dalis.</t>
  </si>
  <si>
    <t>Šiam skirsniui taikomos teisės aktų nuostatos: Deleguotojo reglamento 3 straipsnis, 5 straipsnio 1 dalies d punktas ir 5 straipsnio 3 dalis.</t>
  </si>
  <si>
    <t>Šiam skirsniui taikomos teisės aktų nuostatos: Deleguotojo reglamento 3 straipsnis, 5 straipsnio 1 dalies e punktas ir 5 straipsnio 3 dalis.</t>
  </si>
  <si>
    <t>Šiam skirsniui taikomos teisės aktų nuostatos: Deleguotojo reglamento 3 straipsnis, 5 straipsnio 1 dalies f punktas ir 5 straipsnio 3 dalis.</t>
  </si>
  <si>
    <t>Šiam skirsniui taikomos teisės aktų nuostatos: Deleguotojo reglamento 3 straipsnis, 5 straipsnio 1 dalies b punktas, 5 straipsnio 2 ir 3 dalys.</t>
  </si>
  <si>
    <t>Šiam skirsniui taikomos teisės aktų nuostatos: Deleguotojo reglamento 3 straipsnis, 5 straipsnio 1 dalies a punktas, 2 ir 3 dalys.</t>
  </si>
  <si>
    <t>Šī cilne ļauj aizpildīt atbilstošās vienības atvilkumam no koriģētās saistību kopsummas (lauks 2C6) saskaņā ar Deleģētās regulas 5. pantu.</t>
  </si>
  <si>
    <t>Deleģētās regulas 5. panta 2. punktā prasa kvalificēto IAS saistību atskaitīšanu vienlīdzīgi par katru darījumu no katra IAS dalībnieka pasīvu kopsummas. Attiecīgi, vienlīdzīgi ir jāatskaita iestādes turējumā esošie aktīvi, kas rodas no kvalificētajiem IAS pasīviem.</t>
  </si>
  <si>
    <t>Deleģētās regulas 5. panta 2. punktā prasa kvalificēto IAS saistību atskaitīšanu vienlīdzīgi par katru darījumu no katra IAS dalībnieka pasīvu kopsummas. Attiecīgi, vienlīdzīgi ir jāatskaita iestādes turējumā esošie aktīvi un pasīvi, kas rodas no kvalificētajiem IAS pasīviem.</t>
  </si>
  <si>
    <t>Deleģētās Regulas 5. panta 2. punktā prasa kvalificēto grupas iekšējo saistību atskaitīšanu vienlīdzīgi par katru darījumu no katra kvalificētā grupas darījuma partnera pasīvu kopsummas. Attiecīgi, vienlīdzīgi ir jāatskaita iestādes turējumā esošie aktīvi, kas rodas no kvalificētajām grupas iekšējām saistībām.</t>
  </si>
  <si>
    <t>Deleģētās Regulas 5. panta 2. punktā prasa kvalificēto grupas iekšējo saistību atskaitīšanu vienlīdzīgi par katru darījumu no katra kvalificētā grupas darījuma partnera pasīvu kopsummas. Attiecīgi, vienlīdzīgi ir jāatskaita iestādes turējumā esošie aktīvi un pasīvi, kas izriet no kvalificētajām grupas iekšējām saistībām.</t>
  </si>
  <si>
    <t>Šīs nodaļas juridiskās atsauces: Deleģētās regulas 3., 10. un 11. pants</t>
  </si>
  <si>
    <t>Šīs nodaļas juridiskās atsauces: Deleģētās regulas 3. pants, 5. panta 1. punkta c) apakšpunkts un 5. panta 3. punkts</t>
  </si>
  <si>
    <t>Šīs nodaļas juridiskās atsauces: Deleģētās regulas 3. pants, 5. panta 1. punkta d) apakšpunkts un 5. panta 3. punkts</t>
  </si>
  <si>
    <t>Šīs nodaļas juridiskās atsauces: Deleģētās regulas 3. pants, 5. panta 1. punkta e) apakšpunkts un 5. panta 3. punkts</t>
  </si>
  <si>
    <t>Šīs nodaļas juridiskās atsauces: Deleģētās regulas 3. pants, 5. panta 1. punkta f) apakšpunkts un 5. panta 3. punkts</t>
  </si>
  <si>
    <t>Šīs nodaļas juridiskās atsauces: Deleģētās regulas 3. pants, 5. panta 1. punkta b) apakšpunkts un 5. panta 3. punkts</t>
  </si>
  <si>
    <t>Šīs nodaļas juridiskās atsauces: Deleģētās regulas 3. pants, 5. panta 1. punkta a) apakšpunkts, 5. panta 2. punkts un 5. panta 3. punkts</t>
  </si>
  <si>
    <t>In deze tab kunnen in aanmerking komende posten worden ingevuld die kunnen worden afgetrokken van de aangepaste totale passiva (veld 2C6) overeenkomstig artikel 5 van Gedelegeerde Verordening.</t>
  </si>
  <si>
    <t>Artikel 5, lid 2, van Gedelegeerde Verordening bepaalt dat in aanmerking komende IPS-passiva gelijkmatig per transactie worden afgetrokken van het bedrag van de totale passiva van ieder lid van een IPS. De activa die de instelling aanhoudt en die voortvloeien uit in aanmerking komende IPS-passiva, moeten dus gelijkmatig worden afgetrokken.</t>
  </si>
  <si>
    <t>Artikel 5, lid 2, van Gedelegeerde Verordening bepaalt dat in aanmerking komende IPS-passiva gelijkmatig per transactie worden afgetrokken van het bedrag van de totale passiva van ieder lid van een IPS. De activa en passiva die de instelling aanhoudt en die voortvloeien uit in aanmerking komende IPS-passiva moeten dus gelijkmatig worden afgetrokken.</t>
  </si>
  <si>
    <t>Artikel 5, lid 2, van Gedelegeerde Verordening bepaalt dat in aanmerking komende intragroeppassiva gelijkmatig per transactie worden afgetrokken van het bedrag van de totale passiva van iedere in aanmerking komende tegenpartij binnen de groep. De activa die de instelling aanhoudt en die voortvloeien uit in aanmerking komende intragroeppassiva moeten dus gelijkmatig worden afgetrokken.</t>
  </si>
  <si>
    <t>Artikel 5, lid 2, van Gedelegeerde Verordening bepaalt dat in aanmerking komende intragroeppassiva gelijkmatig per transactie worden afgetrokken van het bedrag van de totale passiva van iedere in aanmerking komende tegenpartij binnen de groep. De activa en passiva die de instelling aanhoudt en die voortvloeien uit in aanmerking komende intragroeppassiva, moeten dus gelijkmatig worden afgetrokken.</t>
  </si>
  <si>
    <t>Relevante wetgeving voor dit deel: Artikel 3 en artikel 5, lid 1, onder c), en lid 3, van Gedelegeerde Verordening</t>
  </si>
  <si>
    <t>Relevante wetgeving voor dit deel: Artikel 3 en artikel 5, lid 1, onder d), en lid 3, van Gedelegeerde Verordening</t>
  </si>
  <si>
    <t>Relevante wetgeving voor dit deel: Artikel 3 en artikel 5, lid 1, onder e), en lid 3, van Gedelegeerde Verordening</t>
  </si>
  <si>
    <t>Relevante wetgeving voor dit deel: Artikel 3 en artikel 5, lid 1, onder f), en lid 3, van Gedelegeerde Verordening</t>
  </si>
  <si>
    <t>Relevante wetgeving voor dit deel: Artikel 3 en artikel 5, lid 1, onder b), en leden 2 en 3, van Gedelegeerde Verordening</t>
  </si>
  <si>
    <t>Relevante wetgeving voor dit deel: Artikel 3 en artikel 5, lid 1, onder a), en leden 2 en 3, van Gedelegeerde Verordening</t>
  </si>
  <si>
    <t>Na tem zavihku se lahko navedejo kvalificirane postavke za odbitek od prilagojenih skupnih obveznosti (polje 2C6) v skladu s členom 5 Delegirane uredbe.</t>
  </si>
  <si>
    <t xml:space="preserve">Pravna podlaga za ta razdelek: členi 3, 10 in 11 Delegirane uredbe </t>
  </si>
  <si>
    <t xml:space="preserve">Pravna podlaga za ta razdelek: člen 3, člen 5(1)(c) in člen 5(3) Delegirane uredbe </t>
  </si>
  <si>
    <t xml:space="preserve">Pravna podlaga za ta razdelek: člen 3, člen 5(1)(d) in člen 5(3) Delegirane uredbe </t>
  </si>
  <si>
    <t xml:space="preserve">Pravna podlaga za ta razdelek: člen 3, člen 5(1)(e) in člen 5(3) Delegirane uredbe </t>
  </si>
  <si>
    <t xml:space="preserve">Pravna podlaga za ta razdelek: člen 3, člen 5(1)(f) in člen 5(3) Delegirane uredbe </t>
  </si>
  <si>
    <t xml:space="preserve">Pravna podlaga za ta razdelek: člen 3, člen 5(1)(b) ter člen 5(2) in (3) Delegirane uredbe </t>
  </si>
  <si>
    <t xml:space="preserve">Pravna podlaga za ta razdelek: člen 3, člen 5(1)(a) ter člen 5(2) in (3) Delegirane uredbe </t>
  </si>
  <si>
    <t>V skladu s členom 5(2) Delegirane uredbe  je treba kvalificirane obveznosti institucionalne sheme za zaščito vlog za vsako transakcijo posebej enakomerno odšteti od zneska skupnih obveznosti vsake članice institucionalne sheme za zaščito vlog. Zato je treba sredstva institucije, ki izhajajo iz kvalificiranih obveznosti institucionalne sheme za zaščito vlog, enakomerno odšteti.</t>
  </si>
  <si>
    <t>V skladu s členom 5(2) Delegirane uredbe  je treba kvalificirane obveznosti institucionalne sheme za zaščito vlog za vsako transakcijo posebej enakomerno odšteti od zneska skupnih obveznosti vsake članice institucionalne sheme za zaščito vlog. Zato je treba sredstva in obveznosti institucije, ki izhajajo iz kvalificiranih obveznosti institucionalne sheme za zaščito vlog, enakomerno odšteti.</t>
  </si>
  <si>
    <t>V skladu s členom 5(2) Delegirane uredbe  je treba kvalificirane obveznosti znotraj skupine za vsako transakcijo posebej enakomerno odšteti od zneska skupnih obveznosti vsake kvalificirane nasprotne stranke skupine. Zato je treba sredstva institucije, ki izhajajo iz kvalificiranih obveznosti znotraj skupine, enakomerno odšteti.</t>
  </si>
  <si>
    <t>V skladu s členom 5(2) Delegirane uredbe  je treba kvalificirane obveznosti znotraj skupine za vsako transakcijo posebej enakomerno odšteti od zneska skupnih obveznosti vsake kvalificirane nasprotne stranke skupine. Zato je treba sredstva in obveznosti institucije, ki izhajajo iz kvalificiranih obveznosti znotraj skupine, enakomerno odšteti.</t>
  </si>
  <si>
    <t>Този работен лист позволява да се попълват позициите за приспадане от коригираните общи задължения (поле 2C6) в съответствие с член 5 от Делегиран регламент.</t>
  </si>
  <si>
    <t>Съгласно член 5, параграф 2 от Делегиран регламент се изисква отговарящите на изискванията задължения по ИЗС да се приспадат равномерно транзакция по транзакция от сумата на общите задължения на всеки член на ИЗС. Следователно активите, държани от институцията, които произтичат от отговарящи на изискванията активи по ИЗС, трябва да бъдат равномерно приспаднати.</t>
  </si>
  <si>
    <t>Съгласно член 5, параграф 2 от Делегиран регламент се изисква отговарящите на  изискванията задължения по ИЗС да се приспадат равномерно трансакция по трансакция от сумата на общите задължения на всеки член на ИЗС. Следователно активите и пасивите, държани от институцията, които произтичат от отговарящи на изискванията задължения по ИЗС, трябва да бъдат равномерно приспаднати.</t>
  </si>
  <si>
    <t>Член 5, параграф 2 от Делегиран регламент изисква отговарящите на изискванията вътрешногрупови задължения да бъдат приспадани по равно по сделки от сумата на общите задължения на всяка страна, отговаряща на условията за участие в групата. Следователно активите, държани от институцията, които произтичат от отговарящи на изискванията вътрешногрупови задължения, трябва да бъдат равномерно приспаднати.</t>
  </si>
  <si>
    <t>Член 5, параграф 2 от Делегиран регламент изисква отговарящите на изискванията вътрешногрупови задължения да бъдат приспадани по равно по сделки от сумата на общите задължения на всяка страна, отговаряща на условията за участие в групата. Следователно активите и пасивите, държани от институцията, които произтичат от отговарящи на изискванията вътрешногрупови задължения, трябва да бъдат равномерно приспаднати.</t>
  </si>
  <si>
    <t>Правни позовавания за този раздел: Членове 3, 5, параграф 1, буква в) и член 5, параграф 3 от Делегиран регламент</t>
  </si>
  <si>
    <t>Правни позовавания за този раздел: Членове 3, 5, параграф 1, буква г) и член 5, параграф 3 от Делегиран регламент</t>
  </si>
  <si>
    <t>Правни позовавания за този раздел: Членове 3, 5, параграф 1, буква д) и член 5, параграф 3 от Делегиран регламент</t>
  </si>
  <si>
    <t>Правни позовавания за този раздел: Членове 3, 5, параграф 1, буква е) и член 5, параграф 3 от Делегиран регламент</t>
  </si>
  <si>
    <t>Правни позовавания за този раздел: Членове 3, 5, параграф 1, буква б), член 5, параграф 2 и член 5, параграф 3 от Делегиран регламент</t>
  </si>
  <si>
    <t>Правни позовавания за този раздел: Членове 3, 5, параграф 1, буква а), член 5, параграф 2 и член 5, параграф 3 от Делегиран регламент</t>
  </si>
  <si>
    <t>V tejto tabuľke sa vypĺňajú kvalifikujúce sa odpočítateľné položky z upravených celkových záväzkov (pole 2C6) v súlade s článkom 5 delegovaného nariadenia.</t>
  </si>
  <si>
    <t>V článku 5 ods. 2 delegovaného nariadenia sa vyžaduje, aby sa kvalifikované záväzky IPS rovnomerne odpočítali od transakcií na základe celkových záväzkov každého člena IPS. V dôsledku toho aktíva držané inštitúciou, ktoré vyplývajú z kvalifikovaných záväzkov IPS, sa musia rovnomerne odpočítať.</t>
  </si>
  <si>
    <t xml:space="preserve">V článku 5 ods. 2 delegovaného nariadenia sa vyžaduje, aby sa kvalifikované vnútroskupinové záväzky rovnomerne odpočítali transakcia po transakcii z celkových záväzkov každej kvalifikujúcej sa vnútroskupinovej protistrany. Následne sa aktíva držané inštitúciou vyplývajúce z kvalifikovaných vnútroskupinových záväzkov rovnomerne odpočítajú. </t>
  </si>
  <si>
    <t>V článku 5 ods. 2 delegovaného nariadenia sa vyžaduje, aby sa kvalifikované vnútroskupinové záväzky transakcia po transakcii rovnomerne odpočítali od celkových vnútroskupinových záväzkov každej kvalifikovanej vnútroskupinovej protistrany.  Následne sa aktíva a záväzky držané inštitúciou vyplývajúce z kvalifikovaných vnútroskupinových záväzkov rovnomerne odpočítajú.</t>
  </si>
  <si>
    <t>Odkazy na legislatívu pre túto časť: Články 3, 10 a 11 delegovaného nariadenia</t>
  </si>
  <si>
    <t>Odkazy na legislatívu pre túto časť: Články 3, 5(1)(c) a 5(3) delegovaného nariadenia</t>
  </si>
  <si>
    <t>Odkazy na legislatívu pre túto časť: Články 3, 5 ods. 1 písm. d) a článok 5 ods. 3 delegovaného nariadenia</t>
  </si>
  <si>
    <t>Odkazy na legislatívu pre túto časť: Články 3, 5 ods. 1 písm. e) a článok 5 ods. 3 delegovaného nariadenia</t>
  </si>
  <si>
    <t>Odkazy na legislatívu pre túto časť: Články 3, 5 ods. 1 písm. f) a článok 5 ods. 3 delegovaného nariadenia</t>
  </si>
  <si>
    <t>Odkazy na legislatívu pre túto časť: Články 3, 5 ods. 1 písm. b) a článok 5 ods. 3 delegovaného nariadenia</t>
  </si>
  <si>
    <t>Odkazy na legislatívu pre túto časť: Články 3, 5 ods. 1 písm. a) a článok 5 ods. 3 delegovaného nariadenia</t>
  </si>
  <si>
    <t xml:space="preserve">Artikel 6 Absatz 2, Artikel 8 und Anhang I Schritt 1 der Delegierten Verordnung </t>
  </si>
  <si>
    <t xml:space="preserve">Artikel 6 Absatz 3, Artikel 8 und Anhang I Schritt 1 der Delegierten Verordnung </t>
  </si>
  <si>
    <t xml:space="preserve">Artikel 6 Abs. 4 und Anhang I Schritt 1 der Delegierten Verordnung </t>
  </si>
  <si>
    <t xml:space="preserve">Artikel 6 Absätze 5 bis 9 der Delegierten Verordnung </t>
  </si>
  <si>
    <t>Delegeeritud määruse artikli 6 lõige 2 ja artikkel 8 ning I lisa 1. samm</t>
  </si>
  <si>
    <t>Delegeeritud määruse artikli 6 lõige 3 ja artikkel 8 ning I lisa 1. samm</t>
  </si>
  <si>
    <t>Delegeeritud määruse artikli 6 lõige 4 ja I Lisa 1. Samm</t>
  </si>
  <si>
    <t>Delegeeritud määruse artikli 6 lõiked 5–9</t>
  </si>
  <si>
    <t>Άρθρο 6 παράγραφος 2, άρθρο 8 και παράρτημα Ι βήμα 1 του κατ᾽ εξουσιοδότηση κανονισμού</t>
  </si>
  <si>
    <t>Άρθρο 6 παράγραφος 3, άρθρο 8 και παράρτημα Ι βήμα 1 του κατ᾽ εξουσιοδότηση κανονισμού</t>
  </si>
  <si>
    <t>Άρθρο 6 παράγραφος 4 και παράρτημα Ι βήμα 1 του κατ᾽ εξουσιοδότηση κανονισμού</t>
  </si>
  <si>
    <t>Άρθρο 6 παράγραφοι 5-9 του κατ᾽ εξουσιοδότηση κανονισμού</t>
  </si>
  <si>
    <t>Articles 6(2), 8 and Annex I Step 1 of Delegated Regulation</t>
  </si>
  <si>
    <t>Articles 6(3), 8 and Annex I Step 1 of Delegated Regulation</t>
  </si>
  <si>
    <t>Article 6(4) and Annex I Step 1 of Delegated Regulation</t>
  </si>
  <si>
    <t>Article 6(5-9) of Delegated Regulation</t>
  </si>
  <si>
    <t>Los artículos 6, apartado 2, 8 y el anexo I, paso 1, del Reglamento Delegado</t>
  </si>
  <si>
    <t>Los artículos 6, apartado 3, 8 y el anexo I, paso 1, del Reglamento Delegado</t>
  </si>
  <si>
    <t>El artículo 6, apartado 4 y el Anexo I, Etapa 1, del Reglamento Delegado</t>
  </si>
  <si>
    <t>Artículo 5, apartados 5 a 9, del Reglamento Delegado</t>
  </si>
  <si>
    <t>Delegoidun asetuksen 6 artiklan 2 kohta, 8 artikla ja liitteessä I oleva vaihe I</t>
  </si>
  <si>
    <t>Delegoidun asetuksen 6 artiklan 3 kohta, 8 artikla ja liitteen I vaihe I</t>
  </si>
  <si>
    <t>Delegoidun asetuksen 6 artiklan 4 kohta ja liitteen 1 vaihe 1</t>
  </si>
  <si>
    <t>Delegoidun asetuksen 6 artiklan 5–9 kohta</t>
  </si>
  <si>
    <t>Articles 6, paragraphe 2, et 8 et annexe I, étape 1, du règlement délégué</t>
  </si>
  <si>
    <t xml:space="preserve">Articles 6, paragraphe 3, et 8 et annexe I, étape 1, du règlement délégué </t>
  </si>
  <si>
    <t xml:space="preserve">Article 6(4) et Annexe I, étape 1 du règlement délégué </t>
  </si>
  <si>
    <t xml:space="preserve">Article 6, paragraphes 5 à 9, du règlement délégué </t>
  </si>
  <si>
    <t>Articolo 6, paragrafo 2, articolo 8 e allegato I, fase 1, del Regolamento delegato</t>
  </si>
  <si>
    <t>Articolo 6, paragrafo 3, articolo 8 e allegato I, fase 1, del Regolamento delegato</t>
  </si>
  <si>
    <t>Articolo 6, paragrafi 5-9, del Regolamento delegato</t>
  </si>
  <si>
    <t>Articolo 6, paragrafo 4, e Allegato 1, fase 1, del Regolamento delegato</t>
  </si>
  <si>
    <t>Deleguotojo reglamento 6 straipsnio 2 dalis, 8 straipsnis ir I priedo 1 žingsnis</t>
  </si>
  <si>
    <t>Deleguotojo reglamento 6 straipsnio 3 dalis, 8 straipsnis ir I priedo 1 žingsnis</t>
  </si>
  <si>
    <t>Deleguotojo reglamento 6 straipsnio 4 dalis ir pirmo priedo pirmas žingsnis</t>
  </si>
  <si>
    <t>Deleguotojo reglamento 6 straipsnio 5–9 dalys</t>
  </si>
  <si>
    <t>Deleģētās regulas 6. panta 2. punkts, 8. pants un I pielikuma 1. solis</t>
  </si>
  <si>
    <t>Deleģētās regulas 6. panta 3. punkts, 8. pants un I pielikuma 1. solis</t>
  </si>
  <si>
    <t>Deleģētās regulas 6. panta 4. punkts un 1. Pielikuma 1. solis</t>
  </si>
  <si>
    <t>Deleģētās regulas 6. panta 5.–9. punkts</t>
  </si>
  <si>
    <t>Artikel 6, lid 2, artikel 8 en bijlage I, stap 1, van Gedelegeerde Verordening</t>
  </si>
  <si>
    <t>Artikel 6, lid 3, artikel 8 en bijlage I, stap 1, van Gedelegeerde Verordening</t>
  </si>
  <si>
    <t>Artikel 6 lid 4 en bijlage I, stap 1, van Gedelegeerde Verordening</t>
  </si>
  <si>
    <t>Artikel 6, leden 5-9, van Gedelegeerde Verordening</t>
  </si>
  <si>
    <t xml:space="preserve">Člen 6(2), člen 8 in korak 1 iz Priloge I k Delegirani uredbi </t>
  </si>
  <si>
    <t xml:space="preserve">Člen 6(3), člen 8 in korak 1 iz Priloge I k Delegirani uredbi </t>
  </si>
  <si>
    <t xml:space="preserve">Člen 6(4) in korak 1 iz Priloge I k Delegirani uredbi </t>
  </si>
  <si>
    <t>Člen 6(5)–(9) Delegirane uredbe</t>
  </si>
  <si>
    <t>Член 6, параграф 2, член 8 и Приложение I, стъпка 1 от Делегиран регламент</t>
  </si>
  <si>
    <t>Член 6, параграф 3, член 8 и Приложение I, стъпка 1 от Делегиран регламент</t>
  </si>
  <si>
    <t>Член 6, параграф 4 и Приложение I, етап 1 от Делегиран регламент</t>
  </si>
  <si>
    <t xml:space="preserve">Член 6, параграфи 5–9 от Делегиран регламент </t>
  </si>
  <si>
    <t>Článok 6 ods. 5-9 delegovaného nariadenia</t>
  </si>
  <si>
    <t>Články 6 ods. 2, 8 a Príloha I krok 1 delegovaného nariadenia</t>
  </si>
  <si>
    <t>Články 6 ods. 3, 8 a Príloha I Krok 1 delegovaného nariadenia</t>
  </si>
  <si>
    <t>Článok 6 ods. 4 a Príloha I Krok 1 delegovaného nariadenia</t>
  </si>
  <si>
    <t>Legal Entity Identifier (LEI) code of the institution for supervisory purposes, as recommended by the European Banking Authority (EBA). Applies to institutions subject to reporting obligations under the CRR.
. Link to EBA recommendation on the use of LEI: 
http://www.eba.europa.eu/regulation-and-policy/supervisory-reporting/consultation-paper-draft-recommendation-on-the-use-of-legal-entity-identifier-lei-
. Link to Legal Entity Identifier Regulatory Oversight Committee: http://www.leiroc.org/</t>
  </si>
  <si>
    <t>A central body means a body:
- which supervises credit institutions (situated in the same Member State) that are permanently affiliated to this central body (which is established in the same Member State);
- which meets the conditions laid down in Article 10 CRR; and
- whose affiliated institutions are wholly or partially exempted from prudential requirements by the competent authority in national law in accordance with the Article 10 CRR.</t>
  </si>
  <si>
    <t xml:space="preserve">. ‘Institutional Protection Scheme’ (IPS) means an arrangement that meets the requirements laid down in Article 113(7) CRR. </t>
  </si>
  <si>
    <t>. 'investment firm authorized to carry out only limited services and activities' means here investment firms as defined in point (2) of Article 4(1) CRR that is subject to the initial capital requirement laid down in Article 28(2) CRD (see above), which fall within the definition of Article 96(1)(a) or (b) CRR or which carry out activity 8 of Annex I Section A of Directive 2004/39/EC but which do not carry out activities 3 or 6 of Annex I Section A of that Directive. This investment firm shall also be covered by the consolidated supervision of the parent undertaking carried out by the ECB in accordance with Article 4(1)(g) of Regulation (EU) No 1024/2013.
. Article 96(1)(a) or (b) CRR: '1. For the purposes of Article 92(3), the following categories of investment firm which hold initial capital in accordance with Article 28(2) CRD shall use the calculation of the total risk exposure amount specified in paragraph 2 of this Article:
(a) investment firms that deal on own account only for the purpose of fulfilling or executing a client order or for the purpose of gaining entrance to a clearing and settlement system or a recognised exchange when acting in an agency capacity or executing a client order;
(b) investment firms that meet all the following conditions:
(i) that do not hold client money or securities;
(ii) that undertake only dealing on own account;
(iii) that have no external customers;
(iv) for which the execution and settlement whose transactions takes place under the responsibility of a clearing institution and are guaranteed by that clearing institution.</t>
  </si>
  <si>
    <t>. ‘investment firm’ means an investment firm as defined in point (2) of Article 4(1) of Regulation (EU) No 575/2013 that is subject to the initial capital requirement laid down in Article 28(2) of Directive 2013/36/EU (CRD). This investment firm shall also be covered by the consolidated supervision of the parent undertaking carried out by the ECB in accordance with Article 4(1)(g) of Regulation (EU) No 1024/2013.
. Art. 4(1)(2) CRR: ''investment firm' means a person as defined in point (1) of Article 4(1) of Directive 2004/39/EC, which is subject to the requirements imposed by that Directive, excluding the following:
(a) credit institutions;
(b) local firms;
(c) firms which are not authorised to provide the ancillary service referred to in point (1) of Section B of Annex I to Directive 2004/39/EC, which provide only one or more of the investment services and activities listed in points 1, 2, 4 and 5 of Section A of Annex I to that Directive, and which are not permitted to hold money or securities belonging to their clients and which for that reason may not at any time place themselves in debt with those clients;'
. Art. 28(2) CRD: 'All investment firms other than those referred to in Article 29 shall have initial capital of EUR 730 000.'</t>
  </si>
  <si>
    <t xml:space="preserve">. 'institution operating promotional loans' means a 'promotional bank’ or an ‘intermediary institution’.
. 'promotional bank’ means any undertaking or entity set up by a Member State, central or regional government, which grants promotional loans on a non-competitive, not for profit basis in order to promote that government's public policy objectives, provided that that government has an obligation to protect the economic basis of the undertaking or entity and maintain its viability throughout its lifetime, or that at least 90 % of its original funding or the promotional loan it grants is directly or indirectly guaranteed by the Member State's central or regional government.
. 'intermediary institution’ means a credit institution which intermediates promotional loans provided that it does not give them as credit to a final customer.
. ‘promotional loan’ means a loan granted by a promotional bank or through an intermediate bank on a non- competitive, non for profit basis, in order to promote the public policy objectives of central or regional governments in a Member State
</t>
  </si>
  <si>
    <t xml:space="preserve">. Ως «ίδρυμα που χορηγεί προνομιακά δάνεια» νοείται μια «αναπτυξιακή τράπεζα» ή ένα «ενδιάμεσο ίδρυμα».
. Ως «αναπτυξιακή τράπεζα» νοείται κάθε επιχείρηση ή οντότητα που έχει συσταθεί από κράτος μέλος, κεντρική ή περιφερειακή κυβέρνηση, η οποία χορηγεί προνομιακά δάνεια σε μη ανταγωνιστική, μη κερδοσκοπική βάση, για την προώθηση στόχων δημόσιας πολιτικής της εν λόγω κυβέρνησης, υπό την προϋπόθεση ότι η εν λόγω κυβέρνηση έχει υποχρέωση να προστατεύει την οικονομική βάση της επιχείρησης ή της οντότητας και να διατηρεί τη βιωσιμότητά της καθ’ όλη τη διάρκεια του κύκλου ζωής της, ή ότι τουλάχιστον το 90 % της αρχικής χρηματοδότησής της ή του προνομιακού δανείου που χορηγεί είναι εγγυημένα άμεσα ή έμμεσα από την κεντρική ή περιφερειακή κυβέρνηση του κράτους μέλους.
. Ως «ενδιάμεσο ίδρυμα» νοείται πιστωτικό ίδρυμα το οποίο μεσολαβεί για τη χορήγηση προνομιακών δανείων, υπό την προϋπόθεση ότι δεν τα χορηγεί ως πίστωση σε τελικό καταναλωτή.
. Ως «προνομιακό δάνειο» νοείται δάνειο που χορηγείται από αναπτυξιακή τράπεζα ή μέσω ενδιάμεσης τράπεζας σε μη ανταγωνιστική, μη κερδοσκοπική βάση, για την προώθηση των στόχων δημόσιας πολιτικής της κεντρικής ή περιφερειακής κυβέρνησης σε ένα κράτος μέλος
</t>
  </si>
  <si>
    <t xml:space="preserve">. „Tugilaene haldav asutus“ on „tugipank“ või „vahendav asutus“.
. „Tugipank“ on liikmesriigi, kesk- või piirkondliku valitsuse asutatud mis tahes ettevõtja või üksus, mis annab tugilaene konkurentsivabal mittetulunduslikul alusel, et edendada kõnealuse valitsuse avaliku poliitika eesmärke, tingimusel et sellel valitsusel on kohustus kaitsta ettevõtja või üksuse majandusbaasi ning säilitada selle majanduslik elujõulisus kogu eksisteerimisaja jooksul või et vähemalt 90% tema algsest rahastamisest või tema antud tugilaenust garanteerib otseselt või kaudselt liikmesriigi keskvalitsus või piirkondlik valitsus.
. „Vahendav krediidiasutus“ on krediidiasutus, mis vahendab tugilaene tingimusel, et ta ei anna neid laenuna lõppkliendile.
. „Tugilaen“ on laen, mille on andnud tugipank või mis on antud vahendava panga kaudu konkurentsivabal mittetulunduslikul alusel, et edendada liikmesriigis keskvalitsuse või piirkondliku valitsuse avaliku poliitika eesmärke
</t>
  </si>
  <si>
    <t>. „Institut, das Förderdarlehen vergibt“ bezeichnet eine „Förderbank“ oder ein „vermittelndes Institut“.
. „Förderbank“ bezeichnet jedes bzw. jede von der Zentralregierung oder einer Gebietskörperschaft eines Mitgliedstaats geschaffenes Unternehmen bzw. geschaffene Stelle, das bzw. die auf nichtwettbewerblicher, nichtgewinnorientierter Basis Förderdarlehen gewährt, um die Gemeinwohlziele der Zentralregierung oder Gebietskörperschaft zu unterstützen, vorausgesetzt, dass die Zentralregierung oder Gebietskörperschaft verpflichtet ist, die wirtschaftliche Grundlage des Unternehmens oder der Stelle zu schützen und seine bzw. ihre Existenzfähigkeit während seiner bzw. ihrer gesamten Lebensdauer zu sichern, oder dass mindestens 90 % seiner bzw. ihrer ursprünglichen Finanzierung oder das von ihm bzw. ihr gewährte Förderdarlehen direkt oder indirekt von der Zentralregierung oder Gebietskörperschaft des Mitgliedstaats garantiert wird.
. „Vermittelndes Institut“ bezeichnet ein Kreditinstitut, das Förderdarlehen vermittelt, wobei es diese jedoch nicht als Kredite an Endkunden ausreicht.
. „Förderdarlehen“ bezeichnet ein von einer Förderbank oder über ein vermittelndes Institut auf nichtwettbewerblicher, nichtgewinnorientierter Basis gewährtes Darlehen zur Unterstützung der Gemeinwohlziele einer Zentralregierung oder Gebietskörperschaft eines Mitgliedstaats.</t>
  </si>
  <si>
    <t>. «entidad que realiza préstamos de promoción» se refiere a un «banco promocional» o a una «entidad intermediaria».
. «banco de fomento»: toda empresa o ente establecido por un por la administración central o una administración regional de un Estado miembro, que conceda préstamos promocionales en condiciones no competitivas y sin ánimo de lucro, a fin de fomentar los objetivos públicos de dicha administración, siempre que esta última tenga la obligación de proteger la base económica de la empresa o ente y mantener su viabilidad a lo largo de todo su período de vida, o que al menos el 90 % de su financiación inicial o de los préstamos promocionales que conceda estén directa o indirectamente garantizados por la administración central o una administración regional del Estado miembro.
. «entidad intermediaria»: una entidad de crédito que actúe de intermediaria en la concesión de préstamos promocionales, siempre que estos no constituyan un crédito a un cliente final.
. «préstamo promocional»: un préstamo concedido por un banco de fomento o a través de un banco intermediario en condiciones no competitivas y sin ánimo de lucro, a fin de fomentar los objetivos públicos de la administración central o de las administraciones regionales de un Estado miembro</t>
  </si>
  <si>
    <t>. «établissement gérant de prêts de développement»: une «banque de développement» ou un «établissement intermédiaire».
. «banque de développement»: toute entreprise ou entité créée par une administration centrale ou régionale d’un État membre, qui octroie des prêts de développement sur une base non concurrentielle et dans un but non lucratif en vue de promouvoir les objectifs de politique publique de cette administration, sous réserve que celle-ci ait l’obligation de protéger la base économique de l’entreprise ou de l’entité et de préserver sa viabilité tout au long de son existence, ou garantisse directement ou indirectement au moins 90 % de son financement initial ou des prêts de développement qu’elle octroie.
. «établissement intermédiaire»: un établissement de crédit qui fait de l’intermédiation de prêts de développement, sous réserve qu’il ne les donne pas en crédit à un client final.
. «prêt de développement»: un prêt octroyé par une banque de développement ou un établissement intermédiaire sur une base non concurrentielle et dans un but non lucratif en vue de promouvoir les objectifs de politique publique d’une administration centrale ou régionale d’un État membre</t>
  </si>
  <si>
    <t>. Per “ente che opera prestiti agevolati”, si intende un “istituto di credito agevolato” o un “ente intermediario”.. “istituto di credito agevolato”, l’impresa o il soggetto costituito da uno Stato membro o da un’amministrazione centrale o regionale che concede prestiti agevolati su base non concorrenziale e senza scopo di lucro al fine di promuovere gli obiettivi di politica pubblica dell’amministrazione costitutrice, a condizione che questa abbia l’obbligo di proteggere la base economica dell’impresa o del soggetto e di mantenerne la capacità di stare sul mercato durante tutto il ciclo di vita, ovvero che il 90 % almeno del finanziamento iniziale o il prestito agevolato che concede sia direttamente o indirettamente garantito dall’amministrazione centrale o regionale dello Stato membro.. “ente intermediario”, l’ente creditizio che agisce da intermediario nel prestito agevolato ma che non lo eroga come credito al cliente finale.. “prestito agevolato”, il prestito concesso da un istituto di credito agevolato, o per il tramite di un ente creditizio intermediario, su base non concorrenziale e senza scopo di lucro al fine di promuovere gli obiettivi di politica pubblica di un’amministrazione centrale o regionale di uno Stato membro</t>
  </si>
  <si>
    <t>. Įstaiga, teikianti skatinamąsias paskolas – tai „skatinamąjį finansavimą teikiantis bankas“ arba „įstaiga tarpininkė“.
. Skatinamąjį finansavimą teikiantis bankas – valstybės narės centrinės arba regioninės valdžios institucijos įsteigta įstaiga arba subjektas, ne konkurso tvarka ir nesiekdamas pelno teikiantis skatinamąsias paskolas, kuriomis siekiama paskatinti tos valdžios institucijos viešosios politikos tikslų įgyvendinimą, jeigu tai institucijai nustatyta prievolė apsaugoti tos įstaigos arba subjekto ekonominį pagrindą ir išlaikyti jo gyvybingumą per visą jo gyvavimo laikotarpį arba jeigu valstybės narės centrinės arba regioninės valdžios institucija tiesiogiai arba netiesiogiai garantuoja bent 90 % jo suteikto pirminio finansavimo ar skatinamųjų paskolų.
. Įstaiga tarpininkė – kredito įstaiga, kuri tarpininkauja teikiant skatinamąsias paslaugas, jei ji neteikia jų kaip kredito galutiniam klientui.
. Skatinamoji paskola – ne konkurso tvarka ir nesiekiant pelno skatinamąjį finansavimą teikiančio banko arba per banką tarpininką teikiama paskola, kuria siekiama paskatinti valstybės narės centrinės arba regioninės valdžios institucijų viešosios politikos tikslų įgyvendinimą</t>
  </si>
  <si>
    <t>. 'iestāde, kas nodarbojas ar attīstību veicinošiem aizdevumiem' ir 'attīstību veicinoša banka’ vai ‘starpniekiestāde’.
. 'attīstību veicinoša banka’ ir dalībvalsts centrālās valdības vai reģionālās pašvaldības izveidots uzņēmums vai vienība, kas piešķir attīstību veicinošus aizdevumus bez konkurences un nevis peļņas gūšanai, bet lai veicinātu attiecīgās valdības vai pašvaldības mērķu sasniegšanu, ar nosacījumu, ka attiecīgajai valdībai vai pašvaldībai ir pienākums aizsargāt uzņēmuma vai vienības ekonomisko bāzi un visā tā darbības laikā uzturēt tā dzīvotspēju vai ka dalībvalsts centrālā valdība vai reģionālā pašvaldība tieši vai netieši garantē vismaz 90 % no tā sākotnējā finansējuma vai piešķirtajiem attīstību veicinošajiem aizdevumiem.
. 'starpniekiestāde' ir kredītiestāde, kas darbojas kā starpnieks attīstību veicinošu aizdevumu piešķiršanā, ja tā šos aizdevumus nepiešķir kā kredītu gala patērētājam.
. ‘attīstību veicinošs aizdevums’ ir aizdevums, kuru piešķir attīstību veicinoša banka vai ar starpniekbankas starpniecību bez konkurences un nevis peļņas gūšanai, bet lai veicinātu dalībvalsts centrālās valdības vai pašvaldības sabiedriskās kārtības mērķu sasniegšanu</t>
  </si>
  <si>
    <t>. ‘Instelling die stimuleringsleningen verstrekt’: een ‘ontwikkelingsbank’ of een ‘bemiddelende instelling’.
. ‘Ontwikkelingsbank’: een onderneming of entiteit die door een lidstaat, een centrale overheid of een regionale overheid is opgezet en die stimuleringsleningen verstrekt op een niet-concurrerende, non-profitbasis ter bevordering van de oogmerken van openbare orde van die overheid, mits die overheid verplicht is de economische grondslag van de onderneming of entiteit te beschermen en die onderneming gedurende haar volledige bestaan levensvatbaar te houden, of mits ten minste 90% van de oorspronkelijke financiering of de stimuleringslening die zij verstrekt, direct of indirect door de centrale of regionale overheid van de lidstaat wordt gewaarborgd.
. ‘Bemiddelende instelling’: een kredietinstelling die als bemiddelaar optreedt bij stimuleringsleningen, mits zij deze niet als krediet aan een eindcliënt verstrekt.
. ‘Stimuleringslening’: een lening die door een ontwikkelingsbank, dan wel via een bemiddelende bank wordt verstrekt op een niet-concurrerende, non-profitbasis ter bevordering van de oogmerken van openbare orde van centrale of regionale overheden in een lidstaat</t>
  </si>
  <si>
    <t>. „Institucija, ki posluje s spodbujevalnimi krediti“ pomeni „spodbujevalno banko“ ali „posredniško institucijo“.
. „Spodbujevalna banka“ pomeni vsako podjetje ali subjekt, ki ga ustanovi centralna ali regionalna vlada države članice in ki daje spodbujevalne kredite na nekonkurenčni in neprofitni osnovi z namenom spodbujanja ciljev javne politike zadevne države članice, pod pogojem, da mora država članica zaščititi ekonomske temelje podjetja ali subjekta ter ohraniti njegovo sposobnost delovanja med celotno življenjsko dobo ali da vsaj za 90 % njenega prvotnega financiranja ali danega spodbujevalnega kredita neposredno ali posredno jamči centralni ali regionalni vladni organ.
. „Posredniška institucija“ pomeni kreditno institucijo, ki posreduje spodbujevalne kredite pod pogojem, da jih ne zagotovi v obliki kredita končni stranki.
. „Spodbujevalni kredit“ pomeni kredit, ki ga zagotovi spodbujevalna banka ali se zagotovi prek posredniške institucije na nekonkurenčni in neprofitni osnovi z namenom spodbujanja ciljev javne politike centralne ali regionalne vlade v državi članici</t>
  </si>
  <si>
    <t>. „институция, която работи с насърчителни заеми“ означава „насърчителна банка“ или „посредническа институция“.
. „насърчителна банка“ означава предприятие или субект, създадени от държава членка, централно или регионално правителство, което предоставя насърчителни заеми на неконкурентна основа и с нестопанска цел за насърчаване на обществено-политическите цели на това правителство, при условие че то има задължение да защитава икономическата основа на предприятието или субекта и да поддържа неговата жизнеспособност през целия си жизнен цикъл или поне 90 % от първоначалното му финансиране или предоставените му насърчителни заеми да бъдат гарантирани пряко или косвено от централното правителство или регионалното правителство на държавата членка.
. „посредническа институция“ означава кредитна институция, която посредничи при насърчителни заеми, при условие че не ги предоставя като кредит на краен потребител.
. „насърчителен заем“ означава заем, предоставен от насърчителна банка или чрез посредническа банка на неконкурентна, нестопанска основа, с цел популяризиране на целите на публичната политика на централни или регионални правителства в държава членка</t>
  </si>
  <si>
    <t>. „inštitúcia ponúkajúca podporné úvery“ je „podporná banka“ alebo „sprostredkovateľská inštitúcia“.
. „podporná banka“ je akýkoľvek podnik alebo subjekt zriadený členským štátom, ústrednou alebo regionálnou štátnou správou ktorý poskytuje podporné úvery na nesúťažnom a neziskovom základe, s cieľom podporiť ciele verejnej politiky danej štátnej správy za predpokladu, že táto štátna správa má povinnosť chrániť hospodársky základ podniku alebo subjektu a udržiavať ich životaschopnosť počas celej doby ich existencie, alebo že najmenej 90 % jej pôvodných finančných prostriedkov alebo podporných úverov, ktoré poskytuje, je priamo alebo nepriamo zaručených ústrednou alebo regionálnou štátnou správou daného členského štátu.
. „sprostredkovateľská inštitúcia“ je úverová inštitúcia, ktorá sprostredkúva podporné úvery za predpokladu, že ich neposkytuje ako úvery konečnému zákazníkovi.
. „podporný úver“ je úver poskytovaný podpornou bankou alebo prostredníctvom sprostredkovateľskej banky na nesúťažnom a neziskovom základe s cieľom podporiť ciele verejnej politiky ústrednej alebo regionálnej štátnej správy daného členského štátu</t>
  </si>
  <si>
    <t>. Deposits referred to in Article 6(1) of Directive 2014/49/EU (DGSD), excluding temporary high balances as defined in Article 6(2) of that Directive.
. Article 6(1) DGSD: 'Member States shall ensure that the coverage level for the aggregate deposits of each depositor is EUR 100 000 in the event of deposits being unavailable';
. Excluding temporary high balances as defined in Article 6(2) of that Directive: 'In addition to paragraph 1, Member States shall ensure that the following deposits are protected above EUR 100 000 for at least three months and no longer than 12 months after the amount has been credited or from the moment when such deposits become legally transferable:
(a) deposits resulting from real estate transactions relating to private residential properties;
(b) deposits that serve social purposes laid down in national law and are linked to particular life events of a depositor such as marriage, divorce, retirement, dismissal, redundancy, invalidity or death;
(c) deposits that serve purposes laid down in national law and are based on the payment of insurance benefits or compensation for criminal injuries or wrongful conviction.'</t>
  </si>
  <si>
    <t xml:space="preserve">. ’edistämislainaoperaatioita suorittavilla laitoksilla’ tarkoitetaan edistämispankkia tai välittäjälaitosta.
. ’edistämispankilla’ tarkoitetaan jäsenvaltion keskus- tai aluehallinnon perustamaa yritystä tai yhteisöä, joka myöntää sellaisia edistämislainoja, joiden myöntäminen ei perustu kilpailuun eikä voiton tavoitteluun ja joilla edistetään kyseisen hallinnon asettamia yleistä etua koskevia tavoitteita, edellyttäen, että hallinnolla on velvollisuus suojata yrityksen tai yhteisön taloudellista perustaa ja ylläpitää sen elinkelpoisuutta koko sen toiminta-ajan tai että vähintään 90 prosenttia sen alkuperäisestä rahoituksesta tai sen myöntämistä edistämislainoista on suoraan tai välillisesti jäsenvaltion keskus- tai aluehallinnon takaamia.
. ’välittäjälaitoksella’ tarkoitetaan edistämislainoja välittävää luottolaitosta edellyttäen, ettei se anna niitä luottona loppuasiakkaalle.
. ’edistämislainalla’ tarkoitetaan edistämispankin myöntämää tai välittäjälaitoksen välityksellä myönnettyä lainaa, jonka myöntäminen ei perustu kilpailuun eikä voiton tavoitteluun ja jolla edistetään keskus- tai aluehallinnon asettamia yleistä etua koskevia tavoitteita jäsenvaltiossa </t>
  </si>
  <si>
    <t xml:space="preserve">. The simplified lump-sum methodology is defined in the Articles 10(1-6) of Delegated Regulation and the Article 8(5) of Implementing Regulation. 
. It allows to determine if an institution qualifies for the simplified lump-sum methodology on the basis of the fields 'total liabilities' (equals total assets), 'own funds' and 'covered deposits' reported above. </t>
  </si>
  <si>
    <t>Common Equity Tier 1 Capital’ as referred to in Article 26 to 50 CRR and as determined for the purpose of the template 1/CA1 of Annex I of the EU COREP FINREP Regulation (Reporting on own funds and own funds requirements).</t>
  </si>
  <si>
    <t>Total risk exposure' as defined in Article 92(3) CRR and as determined for the purpose of the template number 2/CA2 of Annex I of EU COREP FINREP Regulation (Reporting on own funds and own funds requirements).</t>
  </si>
  <si>
    <t>Common Equity Tier 1 Capital Ratio’ means the ratio as referred to in Article 92(2)(a) CRR and as determined for the purpose of the template 3/CA3 of Annex I of the EU COREP FINREP Regulation (Reporting on own funds and own funds requirements).</t>
  </si>
  <si>
    <t>4.1
4.2.1
4.2.2
4.3.1
4.4.1
4.6
4.7
4.8
4.9
4.10</t>
  </si>
  <si>
    <t>F04.01
F04.02.1
F04.02.2
F04.03.1
F04.04.1
F04.06
F04.07
F04.08
F04.09
F04.10</t>
  </si>
  <si>
    <t>010
010
010
010
010
010
010
010+035
050
010</t>
  </si>
  <si>
    <t>150+160
140+150
150+160
140+150
100+110
150+160
150+160
150+160
100+110
150+160</t>
  </si>
  <si>
    <t>. Article 92(3)(b)(i) CRR: 'the own funds requirements, determined in accordance with Title IV of this Part or Part Four, as applicable, for the trading-book business of an institution, for the following: (i) position risk'
. Article 92(4)(b) CRR: 'institutions shall multiply the own funds requirements set out in points (b) to (e) of that paragraph by 12,5.'</t>
  </si>
  <si>
    <t>Αναγνωριστικός κωδικός νομικής οντότητας (LEI) του ιδρύματος για σκοπούς εποπτείας, σύμφωνα με τις συστάσεις της ΕΑΤ. Ισχύει για ιδρύματα τα οποία υπόκεινται σε υποχρεώσεις υποβολής εκθέσεων σύμφωνα με τον ΚΚΑ.
. Σύνδεσμος για τη σύσταση της ΕΑΤ σχετικά με τη χρήση των κωδικών LEI: 
http://www.eba.europa.eu/regulation-and-policy/supervisory-reporting/consultation-paper-draft-recommendation-on-the-use-of-legal-entity-identifier-lei-
. Σύνδεσμος για τον αναγνωριστικό κωδικό νομικής οντότητας της Ρυθμιστικής Επιτροπής Εποπτείας: http://www.leiroc.org/</t>
  </si>
  <si>
    <t>Juriidilise isiku tunnus (LEI) on Euroopa Pangandusjärelevalve Asutuse (EBA) soovituse kohaselt järelevalve eesmärgil kasutatav krediidiasutuse või investeerimisühingu kood. Seda kohaldatakse kõikidele krediidiasutustele ja investeerimisühingutele, kes on kapitalinõuete määruse kohaselt aruandluskohustuslikud.
. Euroopa Pangandusjärelevalve Asutuse (EBA) juriidilise isiku tunnuse (LEI) kasutamise soovitus: 
http://www.eba.europa.eu/regulation-and-policy/supervisory-reporting/consultation-paper-draft-recommendation-on-the-use-of-legal-entity-identifier-lei-
. LEI regulatiivse järelevalvekomitee veebileht: http://www.leiroc.org/</t>
  </si>
  <si>
    <t>LEI-Code – Legal Entity Identifier des Instituts für Aufsichtszwecke, entsprechend der Empfehlung der EBA. Gilt für Institute, die gemäß der Eigenmittelverordnung Meldepflichten zu erfüllen haben.
. Link zur Empfehlung der EBA zur Verwendung der LEI-Codes: 
http://www.eba.europa.eu/regulation-and-policy/supervisory-reporting/consultation-paper-draft-recommendation-on-the-use-of-legal-entity-identifier-lei-
. Link zum Ausschuss für die LEI-Regulierungsaufsicht: http://www.leiroc.org/</t>
  </si>
  <si>
    <t>Código Identificador de Entidades Jurídicas (LEI, por sus siglas en inglés) de la entidad a efectos de supervisión, tal y como recomienda la ABE. Se aplica a entidades sujetas a las obligaciones de notificación con arreglo al RRC.
. Enlace a la recomendación de la ABE sobre el uso del LEI: 
http://www.eba.europa.eu/regulation-and-policy/supervisory-reporting/consultation-paper-draft-recommendation-on-the-use-of-legal-entity-identifier-lei-
. Enlace al Comité de Vigilancia Reglamentaria para el Identificador de la Entidad Jurídica: http://www.leiroc.org/</t>
  </si>
  <si>
    <t>EPV:n suosituksen mukainen valvontatarkoituksiin käytettävä laitoksen oikeushenkilötunnus (LEI). Koskee laitoksia, joihin sovelletaan CRR mukaisia raportointivelvoitteita.
. Linkki EPV:n suositukseen oikeushenkilötunnuksen (LEI) käytöstä: 
http://www.eba.europa.eu/regulation-and-policy/supervisory-reporting/consultation-paper-draft-recommendation-on-the-use-of-legal-entity-identifier-lei-
. Linkki maailmanlaajuisten oikeushenkilötunnusten järjestelmän valvontaelimen verkkosivustolle: http://www.leiroc.org/</t>
  </si>
  <si>
    <t>Code LEI (Legal Entity Identifier, identifiant d'entité juridique) de l’établissement à des fins de surveillance, selon la recommandation de l’Autorité Bancaire Européenne (ABE). S’applique aux établissements soumis à des obligations de déclaration selon le CRR.
. Lien vers la recommandation de l’ABE relative à l’utilisation de l’identifiant d’entité juridique (LEI): 
http://www.eba.europa.eu/regulation-and-policy/supervisory-reporting/consultation-paper-draft-recommendation-on-the-use-of-legal-entity-identifier-lei-
. Lien vers le comité de surveillance réglementaire du LEI: http://www.leiroc.org/</t>
  </si>
  <si>
    <t>Codice di identificazione dei soggetti giuridici (LEI) dell’ente a fini di vigilanza, secondo la raccomandazione dell’ABE. Si applica agli enti soggetti agli obblighi di informativa ai sensi del regolamento CRR. Link alla raccomandazione dell’ABE sull’uso del codice LEI: http://www.eba.europa.eu/regulation-and-policy/supervisory-reporting/consultation-paper-draft-recommendation-on-the-use-of-legal-entity-identifier-lei-
. Link al Legal Entity Identifier Regulatory Oversight Committee: http://www.leiroc.org/</t>
  </si>
  <si>
    <t>Toliau – KRR (Kapitalo reikalavimų reglamentas).</t>
  </si>
  <si>
    <t>Įstaigai priežiūros tikslais pagal EBI rekomendacijas suteiktas juridinio asmens identifikatorius (angl. LEI). Taikomas įstaigoms, kurios turi vykdyti KRR nustatytas ataskaitų teikimo prievoles.
. EBI rekomendacijų dėl LEI naudojimo saitas: 
http://www.eba.europa.eu/regulation-and-policy/supervisory-reporting/consultation-paper-draft-recommendation-on-the-use-of-legal-entity-identifier-lei-
. Juridinio asmens identifikatoriaus reguliavimo priežiūros komiteto svetainės saitas: http://www.leiroc.org/</t>
  </si>
  <si>
    <t>Juridisko personu identifikatora (LEI) iestādes kods uzraudzības nolūkā, kā to rekomendē EBI. Piemērojams iestādēm, uz ko attiecas ziņošanas pienākumi saskaņā ar CRR.
. Saite uz EBI rekomendāciju par LEI lietošanu: 
http://www.eba.europa.eu/regulation-and-policy/supervisory-reporting/consultation-paper-draft-recommendation-on-the-use-of-legal-entity-identifier-lei-
. Saite uz juridisko personu identifikatora regulatīvo uzraudzības komiteju: http://www.leiroc.org/</t>
  </si>
  <si>
    <t>Koda identifikatorja pravnih subjektov (LEI) za institucijo za namene nadzora, kot priporoča organ EBA. Uporablja se za institucije, za katere veljajo obveznosti poročanja v skladu z CRR.
. Povezava na priporočilo organa EBA glede uporabe LEI: 
http://www.eba.europa.eu/regulation-and-policy/supervisory-reporting/consultation-paper-draft-recommendation-on-the-use-of-legal-entity-identifier-lei-
. Povezava na Odbor za regulativni nadzor LEI: http://www.leiroc.org/</t>
  </si>
  <si>
    <t>Идентификационен код на правния субект (ИКПС) на институцията, както е препоръчано от ЕБО за надзорни цели. Прилага се по отношение на институции, които подлежат на отчитане съгласно РКИ.
. Връзка с препоръката на ЕБО относно използването на ИКПС: 
http://www.eba.europa.eu/regulation-and-policy/supervisory-reporting/consultation-paper-draft-recommendation-on-the-use-of-legal-entity-identifier-lei-
. Връзка с Регулаторния надзорен комитет на идентификационните кодове на правни субекти: http://www.leiroc.org/</t>
  </si>
  <si>
    <t>. „Investeerimisühing” – määruse (EL) nr 575/2013 artikli 4 lõike 1 punktis 2 määratletud investeerimisühing, mille suhtes kohaldatakse direktiivi 2013/36/EL (CRD) artikli 28 lõikes 2 sätestatud algkapitali nõuet. Nimetatud investeerimisühingut hõlmab ka EKP teostatav emaettevõtjate konsolideeritud järelevalve kooskõlas määruse (EL) nr 1024/2013 artikli 4 lõike 1 punktiga g.
. Kapitalinõuete määruse artikli 4 lõike 1 punkt 2: „„investeerimisühingud“ – direktiivi 2004/39/EÜ artikli 4 lõike 1 punktis 1 määratletud isikud, mille suhtes kohaldatakse kõnealuse direktiiviga kehtestatud nõudeid, välja arvatud:
a) krediidiasutused;
b) kohalikud ettevõtjad;
c) ettevõtjad, kellel ei ole lubatud osutada direktiivi 2004/39/EÜ I lisa B osas nimetatud kõrvalteenust nr 1, kes tegelevad ainult ühe või mitme eespool nimetatud direktiivi I lisa A osa punktides 1, 2, 4 ja 5 osutatud investeerimisteenuse osutamise või seal loetletud tegevusega ning kellel ei ole lubatud hoida oma klientidele kuuluvat raha või väärtpabereid ja kes ei või sellepärast oma klientide ees kunagi võlgu jääda“.
. Kapitalinõuete direktiivi (CRD) artikli 28 lõige 2: „Kõigi investeerimisühingute, välja arvatud need, millele on osutatud artiklis 29, algkapital peab olema 730 000 eurot.“</t>
  </si>
  <si>
    <t>. Ως «επιχείρηση επενδύσεων» : επιχείρηση επενδύσεων που ανταποκρίνεται στον ορισμό του άρθρου 4 παράγραφος 1 σημείο 2) του κανονισμού (ΕΕ) αριθ. 575/2013, και η οποία υπόκειται στην απαίτηση αρχικού κεφαλαίου που καθορίζεται στο άρθρο 28 παράγραφος 2) της οδηγίας 2013/36/ΕΕ (ΟΚΑ/CRD). Η επιχείρηση επενδύσεων καλύπτεται επίσης από την εποπτεία που διενεργεί η ΕΚΤ σε ενοποιημένη βάση στη μητρική επιχείρηση σύμφωνα με το άρθρο 4 παράγραφος 1 στοιχείο ζ) του κανονισμού (ΕΕ) αριθ. 1024/2013.
. Άρθρο 4 παράγραφος 1 σημείο 2 του ΚΚΑ/CRR: ως «επιχείρηση επενδύσεων» νοείται το πρόσωπο όπως ορίζεται στο άρθρο 4 παράγραφος 1 σημείο 1 της οδηγίας 2004/39/ΕΚ, το οποίο υπόκειται στις απαιτήσεις που επιβάλλει η εν λόγω οδηγία, εκτός από:
α) τα πιστωτικά ιδρύματα·
β) τις τοπικές επιχειρήσεις·
γ) τις εταιρείες που δεν είναι αδειοδοτημένες να παρέχουν την παρεπόμενη υπηρεσία που αναφέρεται στο παράρτημα Ι τμήμα B σημείο 1 της οδηγίας 2004/39/ΕΚ, οι οποίες παρέχουν μόνο μία ή περισσότερες από τις επενδυτικές υπηρεσίες και δραστηριότητες που περιλαμβάνονται στο παράρτημα Ι τμήμα Α σημεία 1, 2, 4 και 5 της εν λόγω οδηγίας και οι οποίες δεν επιτρέπεται να κρατούν χρήματα ή τίτλους που ανήκουν στους πελάτες τους και οι οποίες, για αυτόν τον λόγο, δεν μπορούν σε καμία χρονική στιγμή να εμφανίζουν οφειλές έναντι αυτών των πελατών·»
. Άρθρο 28 παράγραφος 2 της ΟΚΑ: «Όλες οι επιχειρήσεις επενδύσεων, πέραν αυτών που προβλέπονται στο άρθρο 29, πρέπει να έχουν αρχικό κεφάλαιο 730 000 EUR.»</t>
  </si>
  <si>
    <t xml:space="preserve">. «empresa de servicios de inversión»: una empresa de servicios de inversión según la definición del artículo 4, apartado 1, punto 2, del Reglamento (UE) no 575/2013, sometida al requisito de capital inicial establecido en el artículo 28, apartado 2, de la Directiva 2013/36/UE (DRC). Estas empresas de inversión también están incluidas en el ámbito de la supervisión consolidada de la empresa matriz realizada por el BCE de conformidad con el artículo 4, apartado 1, letra g), del Reglamento (UE) n.º 1024/2013.
. Artículo 4, apartado 1, punto 2, del RRC: «empresa de inversión»: una persona tal como se define en el artículo 4, apartado 1, punto 1, de la Directiva 2004/39/CE que está sujeta a lo dispuesto en dicha Directiva, excepto:
a) las entidades de crédito;
b) las empresas locales;
c) las empresas no autorizadas a prestar el servicio auxiliar referido en el punto 1, de la parte B del anexo I de la Directiva 2004/39/CE, que presten únicamente uno o varios de los servicios y actividades de inversión enumerados en los puntos 1, 2, 4 y 5 de la parte A del anexo I de la citada Directiva, y a las que no se permite tener en depósito dinero o valores de sus clientes y que, por esta razón, nunca puedan hallarse en situación deudora respecto de dichos clientes.
 Art. 28, apartado 2, de la DRC: «Todas las empresas de inversión distintas de las contempladas en el artículo 29 de la presente Directiva deberán tener un capital inicial de 730 000 EUR.» </t>
  </si>
  <si>
    <t>. ’Sijoituspalveluyrityksellä’ asetuksen (EU) N:o 575/2013 4 artiklan 1 kohdan 2 alakohdassa säädettyä sijoituspalveluyritystä, johon sovelletaan direktiivin 2013/36/EU (vakavaraisuusdirektiivin) 28 artiklan 2 kohdassa vahvistettua perustamispääomavaatimusta. Näiden sijoituspalveluyritysten on myös kuuluttava asetuksen (EU) N:o 1024/2013 4 artiklan 1 kohdan g alakohdan mukaisen EKP:n suorittaman emoyrityksen konsolidoidun valvonnan piiriin.
. Vakavaraisuusasetuksen 4 artiklan 1 kohdan 2 alakohta: ”’sijoituspalveluyrityksellä’ [tarkoitetaan] direktiivin 2004/39/EY 4 artiklan 1 kohdan 1 alakohdassa määriteltyä henkilöä, jota koskevat mainitussa direktiivissä asetetut vaatimukset, lukuun ottamatta kuitenkaan:
a) luottolaitoksia;
b) paikallisia yrityksiä;
c) yrityksiä, joilla ei ole toimilupaa tarjota direktiivin 2004/39/EY liitteessä I olevan B osan 1 alakohdassa tarkoitettua oheispalvelua ja jotka tarjoavat ainoastaan yhtä tai useampaa mainitun direktiivin liitteessä I olevan A osan 1, 2, 4 ja 5 alakohdassa lueteltua sijoituspalvelua tai -toimintaa ja joilla ei ole lupaa pitää hallussaan asiakkaidensa varoja tai arvopapereita ja joilla ei sen vuoksi voi koskaan olla velkaa kyseisille asiakkailleen;”
. Vakavaraisuusdirektiivin 28 artiklan 2 kohta: ”Kaikilla muilla sijoituspalveluyrityksillä kuin niillä, joita tarkoitetaan 29 artiklassa, on oltava 730 000 euron perustamispääoma.”</t>
  </si>
  <si>
    <t>. «entreprise d’investissement», une entreprise d’investissement au sens de l’article 4, paragraphe 1, point 2), du règlement (UE) no 575/2013, qui est soumise à l’exigence de capital initial prévue par l’article 28, paragraphe 2, de la directive 2013/36/UE (CRD). Cette entreprise d’investissement doit également être couverte par la surveillance sur une base consolidée de l’entreprise mère exercée par la BCE conformément à l’article 4, paragraphe 1, point g), du règlement (UE) nº 1024/2013.
. Article 4, paragraphe 1, point 2), du CRR: «“entreprise d’investissement”: une personne au sens de l’article 4, paragraphe 1, point 1), de la directive 2004/39/CE qui est soumise aux exigences imposées par ladite directive, à l’exclusion:
a) des établissements de crédit;
b) des entreprises locales;
c) des entreprises qui ne sont pas agréées pour fournir le service auxiliaire visé à l’annexe I, section B, point 1, de la directive 2004/39/CE, qui fournissent ou exercent uniquement un ou plusieurs des services et activités d’investissement figurant dans la liste de l’annexe I, section A, points 1, 2, 4 et 5, de ladite directive et qui ne sont pas autorisées à détenir des fonds ou des titres appartenant à leurs clients et qui, pour cette raison, ne peuvent à aucun moment être débitrices vis-à-vis de ces clients;»
. Article 28, paragraphe 2, de la CRD: «Toutes les entreprises d’investissement autres que celles visées à l’article 29 ont un capital initial de 730 000 EUR.»</t>
  </si>
  <si>
    <t>. «Impresa di investimento»: impresa di investimento ai sensi dell’articolo 4, paragrafo 1, punto 2, del regolamento (UE) n. 575/2013 soggetta al requisito relativo al capitale iniziale stabilito all’articolo 28, paragrafo 2, della direttiva 2013/36/UE (CRD). L’impresa di investimento è inoltre soggetta alla vigilanza su base consolidata della capogruppo effettuata dalla BCE in conformità dell’articolo 4, paragrafo 1, lettera g), del regolamento (UE) n. 1024/2013.
. Articolo 4, paragrafo 1, punto 2), del CRR: “impresa di investimento”, una persona secondo la definizione di cui all’articolo 4, paragrafo 1, punto 1), della direttiva 2004/39/CE che è soggetta agli obblighi stabiliti da tale direttiva, ad eccezione:a) degli enti creditizi;
b) delle imprese locali;
c) delle imprese che non sono autorizzate a prestare servizi accessori di cui all’allegato I, sezione B, punto 1, della direttiva 2004/39/CE, che prestano soltanto uno o più servizi e attività di investimento elencati all’allegato I, sezione A, punti 1, 2, 4 e 5, di tale direttiva e che non sono autorizzate a detenere fondi o titoli appartenenti ai loro clienti e che, per tale motivo, non possono mai trovarsi in situazione di debito con tali clienti;
. articolo 28, paragrafo 2, della CRD: “Il capitale iniziale delle imprese di investimento diverse da quelle di cui all’articolo 29 è pari a 730 000 EUR”.</t>
  </si>
  <si>
    <t>. Investicinė įmonė – investicinė įmonė, kaip apibrėžta Reglamento (ES) Nr. 575/2013 4 straipsnio 1 dalies 2 punkte, kuriai taikomas Direktyvos 2013/36/ES (KRD) 28 straipsnio 2 dalyje nustatytas pradinio kapitalo reikalavimas. Šiai investicinei įmonei taip pat taikoma konsoliduota patronuojančiosios įmonės priežiūra, kuri vykdoma ECB pagal Reglamento (ES) Nr. 1024/2013 4 straipsnio 1 dalies g punktą.
. KRR 4 straipsnio 1 dalies 2 punktas: „investicinė įmonė – asmuo, kaip apibrėžta Direktyvos 2004/39/EB 4 straipsnio 1 dalies 1 punkte, kuriam taikomi toje direktyvoje išdėstyti reikalavimai, išskyrus:
a) kredito įstaigas;
b) vietos įmones;
c) įmones, kurios neturi leidimo teikti Direktyvos 2004/39/EB I priedo B skirsnio 1 punkte nurodytos papildomos paslaugos, kurios teikia tik vieną arba kelias iš investicinių paslaugų ir vykdančias tik vieną arba kelias iš investicinių veiklų, nurodytų tos direktyvos I priedo A skirsnio 1, 2, 4 ir 5 punktuose, ir kurios neturi leidimo saugoti jų klientams priklausančių pinigų ar vertybinių popierių, ir kurios dėl tos priežasties jokiais atvejais negali įsiskolinti savo klientams;“ 
. KRD 28 straipsnio 2 dalis: „Visos investicinės įmonės, išskyrus nurodytąsias 29 straipsnyje, turi turėti 730 000 EUR pradinį kapitalą.“</t>
  </si>
  <si>
    <t>. “ieguldījumu brokeru sabiedrība” ir ieguldījumu brokeru sabiedrība saskaņā ar Regulas (ES) Nr. 575/2013 4. panta 1. punkta 2. apakšpunkta minēto definīciju, uz kuru attiecas Direktīvas 2013/36/ES (CRD) 28. panta 2. punktā noteiktā sākotnējā kapitāla prasība. Uz šo ieguldījumu brokeru sabiedrību attiecas arī mātesuzņēmuma konsolidētā uzraudzība, ko veic ECB saskaņā ar Regulas (ES) Nr. 1024/2013 4. panta 1. punkta g) apakšpunktu.
. Kapitāla prasību regulas 4. panta 1. punkta 2. apakšpunkts: '"ieguldījumu brokeru sabiedrība" ir persona, kā tā definēta Direktīvas 2004/39/EK 4. panta 1. punkta 1. apakšpunktā, kurai piemēro minētajā direktīvā noteiktās prasības, izņemot šādas personas:
a) kredītiestādes;
b) vietējās sabiedrības;
c) tādas sabiedrības, kurām nav tiesības sniegt Direktīvas 2004/39/EK I pielikuma B iedaļas 1. punktā minēto palīgpakalpojumu, kuras sniedz tikai vienu vai vairākus no ieguldījumu pakalpojumiem un darbībām, kas uzskaitītas minētās direktīvas I pielikuma A iedaļas 1., 2., 4. un 5. punktā, un kurām nav atļauts turēt saviem klientiem piederošu naudu vai vērtspapīrus un kuras tādēļ pašas nekad nedrīkst būt minēto klientu parādnieki;'
. CRD 28. panta 2. punkts: 'Visu pārējo ieguldījumu brokeru sabiedrību, kuras nav minētas 29. pantā, sākotnējais kapitāls ir EUR 730 000.'</t>
  </si>
  <si>
    <t>. „Beleggingsonderneming” : een beleggingsonderneming als omschreven in artikel 4, lid 1, punt 2, van Verordening (EU) nr. 575/2013 die onderworpen is aan het aanvangskapitaalvereiste als opgenomen in artikel 28, lid 2, van Richtlijn 2013/36/EU (CRD). Deze beleggingsonderneming valt eveneens onder het toezicht op geconsolideerde basis van de moederonderneming dat wordt uitgevoerd door de ECB overeenkomstig artikel 4, lid 1, onder g), van Verordening (EU) nr. 1024/2013.
. Art. 4, lid 1, onder 2), van de verordening kapitaalvereisten: ‘Beleggingsonderneming’: een persoon als omschreven in artikel 4, lid 1, punt 1, van Richtlijn 2004/39/EG, waarop de vereisten uit hoofde van die richtlijn van toepassing zijn, met uitzondering van:
a) kredietinstellingen;
b) plaatselijke ondernemingen;
c) ondernemingen die geen vergunning hebben om de in bijlage I, deel B, punt (1), van Richtlijn 2004/39/EG, bedoelde nevendienst te verrichten en die slechts een of meer van de in bijlage I, deel A, punten (1), (2), (4) en (5) van die richtlijn bedoelde beleggingsdiensten en -activiteiten verrichten, en die geen toestemming hebben om aan hun cliënten toebehorende gelden en/of effecten aan te houden, waardoor zij jegens hun cliënten nooit in een debiteurspositie kunnen verkeren;'
. Art. 28, lid 2, van CRD: ‘Alle andere beleggingsondernemingen dan die als bedoeld in artikel 29 hebben een aanvangskapitaal van 730 000 EUR.'</t>
  </si>
  <si>
    <t>. „Investicijsko podjetje“ pomeni investicijsko podjetje, kot je opredeljeno v točki (2) člena 4(1) Uredbe (EU) št. 575/2013, za katero veljajo zahteve glede ustanovitvenega kapitala, določene v členu 28(2) Direktive 2013/36/EU (CRD). Tako investicijsko podjetje je prav tako zajeto v nadzor nadrejene družbe na konsolidirani podlagi, ki ga v skladu s členom 4(1)(g) Uredbe (EU) št. 1024/2013 izvaja ECB.
. Čl. 4(1)(2) uredbe CRR: „investicijsko podjetje“ pomeni osebo, opredeljeno v točki (1) člena 4(1) Direktive 2004/39/ES, za katero veljajo zahteve, določene z navedeno direktivo, razen:
(a) kreditnih institucij;
(b) lokalnih podjetij;
(c) podjetij, ki niso pooblaščena za opravljanje pomožnih storitev iz točke (1) oddelka B Priloge I k Direktivi 2004/39/ES in opravljajo le eno ali več investicijskih storitev ali dejavnosti iz točk (1), (2), (4) in (5) oddelka A Priloge I k navedeni direktivi ter ne smejo upravljati denarja ali vrednostnih papirjev svojih strank in zato ne morejo nikoli stopiti v dolžniško razmerje z njimi. 
. Čl. 28(2) direktive CRD: „Ustanovni kapital vseh investicijskih podjetij, razen tistih iz člena 29, znaša 730 000 EUR“.</t>
  </si>
  <si>
    <t>. „Инвестиционен посредник“ означава инвестиционен посредник съгласно определението в член 4, параграф 1, точка 2 от Регламент (ЕС) № 575/2013, към който се прилага изискването за начален капитал, предвидено в член 28, параграф 2 от Директива 2013/36/ЕС (ДКИ). Този инвестиционен посредник също следва да е обхванат от консолидирания надзор на предприятието майка, осъществяван от ЕЦБ в съответствие с член 4, параграф 1, буква ж) от Регламент (ЕС) № 1024/2013.
. Член 4, параграф 1, точка 2 от РКИ: „Инвестиционен посредник“ означава лице съгласно определеното в член 4, параграф 1, точка 1 от Директива 2004/39/ЕО, което е предмет на изискванията, наложени от посочената директива, с изключение на следните:
(а) кредитни институции;
(б) местни фирми;
(в) предприятия, които нямат право да предоставят допълнителната услуга, посочена в точка 1 от раздел Б на Приложение I към Директива 2004/39/ЕО, които предоставят само една или повече от инвестиционните услуги и дейности, изброени в раздел А, точки 1, 2, 4 и 5 от Приложение I към същата директива, и които нямат право да държат пари или ценни книжа, принадлежащи на техни клиенти, и които поради тази причина не могат в нито един момент да задлъжнеят към тези клиенти; 
. Член 28, параграф 2 от ДКИ: „Всички инвестиционни посредници, различни от посочените в член 29, разполагат с начален капитал в размер на 730 000 EUR.“</t>
  </si>
  <si>
    <t>. „investičná spoločnosť“ je investičná spoločnosť podľa vymedzenia v článku 4 ods. 1 bod 2 nariadenia (EÚ) č. 575/2013, na ktorú sa vzťahuje požiadavka na počiatočný kapitál stanovená v článku 28 ods. 2 smernice 2013/36/EÚ (CRD). Na túto investičnú spoločnosť sa takisto vzťahuje konsolidovaný dohľad nad materskou spoločnosťou vykonávaný ECB v súlade s článkom 4 ods. 1 písm. g) nariadenia (EÚ) č. 1024/2013.
. Článok 4 ods. 1 bod 2 CRR: „investičná spoločnosť“ je osoba vymedzená v článku 4 ods. 1 smernice 2004/39/ES, ktorá podlieha požiadavkám stanoveným v uvedenej smernici s výnimkou:
a) úverových inštitúcií;
b) miestnych spoločností;
c) spoločností, ktorým nebolo udelené povolenie poskytovať vedľajšiu službu uvedenú v prílohe I oddiele B bode 1) smernice 2004/39/ES, ktoré poskytujú len jednu alebo viac investičných služieb a činností uvedených v prílohe I oddiele A bodoch 1, 2, 4 a 5 uvedenej smernice a ktoré nemôžu držať peniaze alebo cenné papiere patriace ich klientom, a ktoré sa teda v žiadnom prípade nesmú u týchto klientov zadlžiť;“
. Článok 28 ods. 2 CRD: „Všetky investičné spoločnosti iné ako tie, ktoré sú uvedené v článku 29, musia mať počiatočný kapitál vo výške 730 000 EUR.“</t>
  </si>
  <si>
    <t>. „Wertpapierfirma, die nur für eingeschränkte Dienstleistungen und Tätigkeiten zugelassen ist“ bezeichnen hier Wertpapierfirmen im Sinne des Artikels 4 Absatz 1 Nummer 2 der Eigenmittelverordnung, die der Anfangskapitalanforderung gemäß Artikel 28 Absatz 2 der CRD (siehe oben) unterliegen, die unter die Definition von Artikel 96 Absatz 1 Buchstabe a oder b der Eigenmittelverordnung fallen oder die in Anhang I Abschnitt A der Richtlinie 2004/39/EG unter Nummer 8 genannte Tätigkeit, nicht aber die in Anhang I Abschnitt A dieser Richtlinie unter den Nummern 3 und 6 genannten Tätigkeiten ausüben. Diese Wertpapierfirma ist ebenfalls in die Beaufsichtigung auf konsolidierter Ebene der Muttergesellschaft durch die EZB gemäß Artikel 4 Absatz 1 Buchstabe g der Verordnung (EU) Nr. 1024/2013 einbezogen.
. Artikel 96 Absatz 1 Buchstabe a oder b der Eigenmittelverordnung: „1. Für die Zwecke des Artikels 92 Absatz 3 berechnen folgende Kategorien von Wertpapierfirmen, die Anfangskapital gemäß den Anforderungen des Artikels 28 Absatz 2 der CRD vorhalten, den Gesamtrisikobetrag nach der in Absatz 2 beschriebenen Methode:
a) Wertpapierfirmen, die für eigene Rechnung ausschließlich zum Zwecke der Erfüllung oder Ausführung eines Kundenauftrags oder des möglichen Zugangs zu einem Clearing- und Abwicklungssystem oder einer anerkannten Börse handeln, sofern sie kommissionsweise tätig sind oder einen Kundenauftrag ausführen;
b) Wertpapierfirmen, die sämtliche nachstehenden Bedingungen erfüllen:
i) sie halten keine Kundengelder oder -wertpapiere,
ii) sie treiben nur Handel für eigene Rechnung,
iii) sie haben keine externen Kunden,
iv) sie lassen ihre Geschäfte unter der Verantwortung eines Clearinginstituts ausführen und abwickeln, wobei Letzteres die Garantie dafür übernimmt.</t>
  </si>
  <si>
    <t>. „Investeerimisühingud, kellel on lubatud tegeleda ainult piiratud teenuste ja tegevustega“ on kapitalinõuete määruse artikli 4 lõike 1 punktis 2 määratletud investeerimisühingud, millele kohaldatakse CRD artikli 28 lõikes 2 sätestatud algkapitali nõuet (vt eespool) ning mis kuuluvad kapitalinõuete määruse artikli 96 lõike 1 punkti a või punkti b määratluse alla või mis viivad ellu direktiivi 2004/39/EÜ I lisa A jaos osutatud tegevust 8, kuid mitte sama direktiivi I lisa A jaos osutatud tegevust 3 või 6. Nimetatud investeerimisühingut hõlmab ka EKP teostatav emaettevõtjate konsolideeritud järelevalve kooskõlas määruse (EL) nr 1024/2013 artikli 4 lõike 1 punktiga g.
. Kapitalinõuete määruse artikli 96 lõike 1 punkt a või b: „1.  Artikli 92 lõike 3 kohaldamisel arvutavad järgmistesse kategooriatesse kuuluvad investeerimisühingud, kellel on CRD artikli 28 lõike 2 kohane algkapital, koguriskipositsiooni vastavalt käesoleva artikli lõikele 2:
a) investeerimisühingud, kes kauplevad oma arvel ainult kliendi korralduse täitmiseks või teostamiseks või ligipääsu saamiseks kliiring- ja arveldussüsteemile või tunnustatud börsile, tegutsedes sealjuures vahendaja õigustega või kliendi korraldusi täites;
b) investeerimisühingud, kes vastavad kõigile järgmistele tingimustele:
(i) kes ei hoia enda käes kliendi raha ega väärtpabereid;
(ii) kes tegelevad ainult oma arvel kauplemisega;
(iii) kellel ei ole väliseid kliente;
(iv) kelle tehingute täitmine ja arveldamine toimub kliiringuasutuse vastutusel ja garantiiga.</t>
  </si>
  <si>
    <t>. Ως «επιχείρηση επενδύσεων που εξουσιοδοτείται να πραγματοποιεί μόνο περιορισμένες υπηρεσίες και δραστηριότητες» νοείται εν προκειμένω επιχείρηση επενδύσεων όπως ορίζεται στο άρθρο 4 παράγραφος 1 σημείο 2 του ΚΚΑ/CRR, η οποία υπόκειται στην απαίτηση αρχικού κεφαλαίου που καθορίζεται στο άρθρο 28 παράγραφος 2 της ΟΚΑ/CRD (βλέπε ανωτέρω), και η οποία εμπίπτει στον ορισμό του άρθρου 96 παράγραφος 1 στοιχείο α) ή β) του ΚΚΑ/CRR ή πραγματοποιεί τη δραστηριότητα 8 του παραρτήματος Ι, τμήμα Α της οδηγίας 2004/39/ΕΚ αλλά δεν πραγματοποιεί τις δραστηριότητες 3 ή 6 του παραρτήματος Ι, τμήμα Α της εν λόγω οδηγίας. Η επιχείρηση επενδύσεων καλύπτεται επίσης από την εποπτεία που διενεργεί η ΕΚΤ σε ενοποιημένη βάση στη μητρική επιχείρηση σύμφωνα με το άρθρο 4 παράγραφος 1 στοιχείο ζ) του κανονισμού (ΕΕ) αριθ. 1024/2013.
. Άρθρο 96 παράγραφος 1 στοιχείο α) ή β) του ΚΚΑ/CRR: «1. Για τους σκοπούς του άρθρου 92 παράγραφος 3, οι κατωτέρω κατηγορίες επιχειρήσεων επενδύσεων που διαθέτουν αρχικό κεφάλαιο σύμφωνα με το άρθρο 28 παράγραφος 2 της ΟΚΑ/CRD χρησιμοποιούν τον υπολογισμό του συνολικού ποσού ανοίγματος σε κίνδυνο που αναφέρεται στην παράγραφο 2 του παρόντος άρθρου:
α) επιχειρήσεις επενδύσεων οι οποίες πραγματοποιούν συναλλαγές για ίδιο λογαριασμό με μόνο σκοπό την εκπλήρωση ή την εκτέλεση εντολών πελατών ή με σκοπό την απόκτηση πρόσβασης σε σύστημα εκκαθάρισης και διακανονισμού ή σε αναγνωρισμένο χρηματιστήριο οσάκις ενεργούν υπό την ιδιότητα πράκτορα ή εκτελούν εντολή πελάτη·
β) επιχειρήσεις επενδύσεων που πληρούν όλες τις κατωτέρω προϋποθέσεις:
i) δεν κατέχουν χρήματα ή τίτλους πελατών·
ii) πραγματοποιούν συναλλαγές μόνο για ίδιο λογαριασμό·
iii) δεν διαθέτουν εξωτερικούς πελάτες·
iv) πραγματοποιούν συναλλαγές των οποίων η εκτέλεση και ο διακανονισμός τελούν υπό την ευθύνη και την εγγύηση εκκαθαριστικού οργανισμού.»</t>
  </si>
  <si>
    <t>. «empresas de inversión que solamente están autorizadas a llevar a cabo servicios y actividades limitados» se refiere a las empresas de inversión tal y como se definen en el artículo 4, apartado 1, punto 2 del RRC, que están sujetas al requisito de capital inicial establecido en el artículo 28, apartado 2, de la DRC (véase más arriba), y que entran en la definición del artículo 96, apartado 1, letra a) o letra b), del RRC o que llevan a cabo la actividad 8 del anexo I, sección A de la Directiva 2004/39/CE, pero no las actividades 3 o 6 del anexo I, sección A de dicha Directiva. Estas empresas de inversión también están incluidas en el ámbito de la supervisión consolidada de la empresa matriz realizada por el BCE de conformidad con el artículo 4, apartado 1, letra g), del Reglamento (UE) n.º 1024/2013.
. Artículo 96, apartado 1, letras a) o b), del RRC: «1. A efectos del artículo 92, apartado 3, las siguientes empresas de inversión cuyo capital inicial se ajuste a lo establecido en el artículo 28, apartado 2, de la DRC aplicarán el cálculo del importe total de la exposición en riesgo que se especifica en el apartado 2 del presente artículo:
a) las empresas de inversión que actúen por cuenta propia con el objetivo exclusivo de ejecutar órdenes de clientes o de acceder a un sistema de compensación y liquidación o un mercado reconocido cuando actúen en calidad de agentes o ejecuten órdenes de clientes;
b) las empresas de inversión que cumplan con todas las condiciones siguientes:
i) que no mantengan dinero o valores de clientes;
ii) que sólo operen por cuenta propia;
iii) que no tengan clientes externos;
iv) en las que la responsabilidad de la ejecución y liquidación de sus operaciones recaiga en una entidad de compensación y estén garantizadas por esta.</t>
  </si>
  <si>
    <t>. ’sijoituspalveluyrityksellä, jolla on lupa harjoittaa vain rajoitetusti palveluja ja toimintaa’, tarkoitetaan tässä vakavaraisuusasetuksen 4 artiklan 1 kohdan 2 alakohdassa määriteltyjä sijoituspalveluyrityksiä, joihin sovelletaan vakavaraisuusdirektiivin 28 artiklan 2 kohdassa säädettyä perustamispääomavaatimusta (ks. edellä) ja jotka kuuluvat vakavaraisuusasetuksen 96 artiklan 1 kohdan a tai b alakohdan määritelmän piiriin tai jotka harjoittavat direktiivin 2004/39/EY liitteessä I olevan A osan 8 kohdan mukaista toimintaa mutta jotka eivät harjoita mainitun direktiivin liitteessä I olevan A osan 3 tai 6 kohdan mukaista toimintaa. Näiden sijoituspalveluyritysten on myös kuuluttava asetuksen (EU) N:o 1024/2013 4 artiklan 1 kohdan g alakohdan mukaisen EKP:n suorittaman emoyrityksen konsolidoidun valvonnan piiriin.
. Vakavaraisuusasetuksen 96 artiklan 1 kohdan a tai b alakohta: ”1. Sovellettaessa 92 artiklan 3 kohtaa seuraavanlaisten sijoituspalveluyritysten, joilla on vakavaraisuusdirektiivin 28 artiklan 2 kohdan mukainen perustamispääoma, on käytettävä tämän artiklan 2 kohdassa määritettyä kokonaisriskin määrän laskentatapaa:
a) sijoituspalveluyritykset, jotka käyvät kauppaa omaan lukuunsa vain asiakkaan toimeksiannon toteuttamiseksi tai suorittamiseksi tai päästäkseen arvopaperien selvitys- ja toimitusjärjestelmään tai virallisesti hyväksyttyyn pörssiin toimiessaan asiamiehenä tai toteuttaessaan asiakkaan toimeksiantoa; b) sijoituspalveluyritykset, jotka täyttävät kaikki seuraavat edellytykset:
i) joilla ei ole hallussaan asiakkaidensa varoja tai arvopapereita;
ii) jotka käyvät kauppaa vain omaan lukuunsa;
iii) joilla ei ole ulkopuolisia asiakkaita;
iv) joiden liiketoimien toteuttaminen ja selvitys on selvitysyhteisön vastuulla ja sen takaamaa.”</t>
  </si>
  <si>
    <t>. «entreprise d’investissement dont l’agrément ne couvre qu’un nombre limité de services et d’activités»: en l’espèce, entreprise d’investissement au sens de l’article 4, paragraphe 1, point 2), du CRR soumise à l’exigence de capital initial prévue à l’article 28, paragraphe 2, de la CRD (voir ci-dessus), relevant de la définition énoncée à l’article 96, paragraphe 1, point a) ou b), du CRR ou exerçant l’activité visée à l’annexe I, section A, point 8, de la directive 2004/39/CE, mais non les activités visées à l’annexe I, section A, point 3 ou 6, de ladite directive. Cette entreprise d’investissement doit également être couverte par la surveillance sur une base consolidée de l’entreprise mère exercée par la BCE conformément à l’article 4, paragraphe 1, point g), du règlement (UE) nº 1024/2013.
. Article 96, paragraphe 1, point a) ou b), du règlement CRR: «1. Aux fins de l’article 92, paragraphe 3, les catégories suivantes d’entreprises d’investissement qui détiennent le capital initial prévu à l’article 28, paragraphe 2, de la CRD utilisent le calcul du montant total d’exposition au risque spécifié au paragraphe 2 du présent article:
a) les entreprises d’investissement qui négocient pour leur propre compte aux seules fins d’exécuter l’ordre d’un client ou d’accéder à un système de compensation et de règlement ou à un marché reconnu lorsqu’elles agissent en qualité d’agent ou exécutent l’ordre d’un client;
b) les entreprises d’investissement qui remplissent toutes les conditions suivantes:
i) elles ne détiennent pas de fonds ou de titres de clients;
ii) elles ne négocient que pour leur propre compte;
iii) elles n’ont aucun client extérieur;
iv) leurs transactions sont exécutées et réglées sous la responsabilité d’un organisme de compensation et sont garanties par celui-ci.»</t>
  </si>
  <si>
    <t>. “impresa di investimento autorizzata a svolgere solo servizi e attività limitati”, in questo caso le imprese di investimento di cui all’articolo 4, paragrafo 1, punto 2), del CRR che sono soggette al requisito in materia di capitale iniziale prescritto all’articolo 28, paragrafo 2, della CRD (cfr. sopra), che rientrano nella definizione dell’articolo 96, paragrafo 1, lettere a) o b), del CRR o che svolgono l’attività 8 dell’allegato I, sezione A, della direttiva 2004/39/CE, ma che non svolgono le attività 3 o 6 dell’allegato I, sezione A, della medesima direttiva. L’impresa di investimento è inoltre soggetta alla vigilanza su base consolidata della capogruppo effettuata dalla BCE in conformità dell’articolo 4, paragrafo 1, lettera g), del regolamento (UE) n. 1024/2013.
. Articolo 96, paragrafo 1, lettere a) o b), del CRR: “1. Ai fini dell’articolo 92, paragrafo 3, le seguenti categorie di imprese di investimento che detengono un capitale iniziale conforme all’articolo 28, paragrafo 2, della CRD calcolano l’importo complessivo dell’esposizione al rischio secondo le modalità di cui al paragrafo 2 del presente articolo:a) imprese di investimento che negoziano per conto proprio solo allo scopo di eseguire ordini dei clienti o allo scopo di essere ammesse ad un sistema di compensazione e regolamento o ad una borsa valori riconosciuta quando operano in qualità di agenti o eseguono ordini di clienti;
b) imprese di investimento che soddisfano tutte le condizioni seguenti:i) che non detengono denaro o titoli della clientela;
ii) che effettuano solo negoziazioni per conto proprio;
iii) che non hanno clienti esterni;
iv) per le quali l’esecuzione e il regolamento delle operazioni sono effettuati sotto la responsabilità di un organismo di compensazione e sono garantiti dal medesimo organismo di compensazione”.</t>
  </si>
  <si>
    <t>. ‘Beleggingsonderneming die slechts beperkte diensten en activiteiten mag verrichten’: beleggingsondernemingen als gedefinieerd in artikel 4, lid 1, punt 2, van de verordening kapitaalvereisten, waarop het aanvangskapitaalvereiste van toepassing is dat is neergelegd in artikel 28, lid 2, van CRD (zie hierboven), die vallen onder de definitie van artikel 96, lid 1, onder a) of b), van de verordening kapitaalvereisten of die activiteit 8 van bijlage I, deel A, van Richtlijn 2004/39/EG uitvoeren, maar niet de activiteiten 3 of 6 van bijlage I, deel A, van die richtlijn. Deze beleggingsonderneming valt eveneens onder het toezicht op geconsolideerde basis van de moederonderneming dat wordt uitgevoerd door de ECB overeenkomstig artikel 4, lid 1, onder g), van Verordening (EU) nr. 1024/2013.
. Artikel 96, lid 1, onder a) of b), van de verordening kapitaalvereisten: '1. Voor de toepassing van artikel 92, lid 3, gebruiken de volgende beleggingsondernemingen die aanvangskapitaal aanhouden als bepaald in artikel 28, lid 2, van CRD, de in lid 2 van dit artikel bepaalde berekening van het totaal van de risicoposten:
a) beleggingsondernemingen die voor eigen rekening uitsluitend handelen om orders van cliënten in te willigen of uit te voeren, of om toegang te verkrijgen tot een clearing- en afwikkelingssysteem of een erkende beurs in de hoedanigheid van gemachtigde of uitvoerder van een order van een cliënt;
b) beleggingsondernemingen die aan alle volgende voorwaarden voldoen:
i) zij houden geen gelden of effecten van cliënten aan;
ii) zij handelen uitsluitend voor eigen rekening;
iii) zij hebben geen externe cliënten;
iv) de uitvoering en afwikkeling van hun transacties vindt plaats onder verantwoordelijkheid en garantie van een clearinginstelling.</t>
  </si>
  <si>
    <t>. Investicinė įmonė, kuriai leidžiama teikti tik ribotas paslaugas ir vykdyti tik ribotą veiklą – šiuo atveju tai yra investicinės įmonės, kaip apibrėžta KRR 4 straipsnio 1 dalies 2 punkte, kurioms taikomas KRD 28 straipsnio 2 dalyje nustatytas pradinio kapitalo reikalavimas (žr. pirmiau) ir kurios patenka į KRR 96 straipsnio 1 dalies a arba b punkte pateiktą apibrėžtį arba vykdo Direktyvos 2004/39/EB I priedo A skirsnio 8 punkte nurodytą veiklą, bet nevykdo tos direktyvos I priedo A skirsnio 3 ir 6 punktuose nurodytos veiklos. Šiai investicinei įmonei taip pat taikoma konsoliduota patronuojančiosios įmonės priežiūra, kuri vykdoma ECB pagal Reglamento (ES) Nr. 1024/2013 4 straipsnio 1 dalies g punktą.
. KRR 96 straipsnio 1 dalies a arba b punktas: „1. 92 straipsnio 3 dalies tikslais toliau išvardytų kategorijų investicinės įmonės, kurios turi pradinį kapitalą, kaip nustatyta KRD 28 straipsnio 2 dalyje, taiko šio straipsnio 2 dalyje nurodytą bendros pagal riziką įvertintų pozicijų sumos skaičiavimo tvarką:
a) investicinės įmonės, kurios veikia savo sąskaita tik tam, kad įvykdytų kliento pavedimą, arba siekia galimybės naudotis tarpuskaitos ir atsiskaitymo sistema arba pripažinta birža, kai veikia kaip tarpininkės arba vykdo kliento pavedimą;
b) investicinės įmonės, kurios atitinka visas šias sąlygas:
i) kurios nelaiko klientų pinigų ar vertybinių popierių;
ii) kurios veikia tik savo sąskaita;
iii) kurios neturi išorės klientų;
iv) už kurių sandorių įvykdymą ir apmokėjimą atsako tarpuskaitos įstaiga ir kurių sandorius garantuoja ta tarpuskaitos įstaiga.“</t>
  </si>
  <si>
    <t>. ‘Ieguldījumu brokeru sabiedrība, kam ir piešķirta atļauja veikt tikai ierobežotus pakalpojumus un darbības' šeit ir ieguldījumu brokeru sabiedrība, kā noteikts Kapitāla prasību regulas 4. panta 1. punkta 2. apakšpunktā, kura ir pakļauta CRD (skatīt iepriekš) 28. panta 2. punktā noteiktajai sākotnējai kapitāla prasībai un atbilst Kapitāla prasību regulas 96. panta 1. punkta a) vai b) apakšpunkta definīcijai vai kura veic Direktīvas 2004/39/EK I pielikuma A iedaļas 8. darbību, bet neveic minētās direktīvas I pielikuma A iedaļas 3. vai 6. darbību. Uz šo ieguldījumu brokeru sabiedrību attiecas arī mātesuzņēmuma konsolidētā uzraudzība, ko veic ECB saskaņā ar Regulas (ES) Nr. 1024/2013 4. panta 1. punkta g) apakšpunktu.
. Kapitāla prasību regulas 96. panta 1. punkta a) vai b) apakšpunkts: '1. Šīs regulas 92. panta 3. punkta vajadzībām turpmāk nosauktās ieguldījumu brokeru sabiedrību kategorijas, kuru sākotnējais kapitāls atbilst CRD 28. panta 2. punktam, izmanto šā panta 2. punktā noteikto riska darījumu kopējā apmēra aprēķinu:
a) ieguldījumu brokeru sabiedrības, kas savā vārdā veic darījumus, tikai izpildot vai veicot klienta pasūtījumu, vai ar mērķi iekļūt tīrvērtes un norēķinu sistēmā vai atzītā biržā, ja tās darbojas aģenta statusā vai izpilda klienta pasūtījumu;
b) ieguldījumu brokeru sabiedrības, kuras atbilst visiem šādiem nosacījumiem:
i) kuras netur klienta naudu vai vērtspapīrus,
ii) kuras uzņemas veikt darījumus tikai savā vārdā,
iii) kurām nav ārēju klientu,
iv) kuru norēķini un darījumu izpilde ir tīrvērtes iestādes pārziņā, un šī tīrvērtes iestāde šos darījumus garantē.</t>
  </si>
  <si>
    <t>. „Investicijsko podjetje, ki lahko izvaja le omejene storitve in dejavnosti“ pomeni investicijsko podjetje, kot je opredeljeno v točki (2) člena 4(1) uredbe CRR, za katerega velja zahteva glede ustanovnega kapitala iz člena 28(2) CRD (glej zgoraj), ki spada v okvir opredelitve iz člena 96(1)(a) ali (b) uredbe CRR ali ki izvaja dejavnost 8 iz oddelka A Priloge I k Direktivi 2004/39/ES, vendar ne izvaja dejavnosti 3 ali 6 iz oddelka A Priloge I k navedeni direktivi. Tako investicijsko podjetje je prav tako zajeto v nadzor nadrejene družbe na konsolidirani podlagi, ki ga v skladu s členom 4(1)(g) Uredbe (EU) št. 1024/2013 izvaja ECB.
. Člen 96(1)(a) ali (b) uredbe CRR: „1. Za namene člena 92(3) naslednje kategorije investicijskih podjetij, ki imajo ustanovni kapital v skladu s členom 28(2) CRD, uporabljajo izračun zneska skupne izpostavljenosti tveganju iz odstavka 2 tega člena:
(a) investicijska podjetja, ki trgujejo za svoj račun zgolj zaradi izpolnjevanja ali izvrševanja naročila stranke ali zaradi pridobitve vstopa v sistem kliringa in poravnave ali v priznano borzo, če delujejo v funkciji zastopnikov ali izvršujejo naročilo stranke;
(b) investicijska podjetja, ki izpolnjujejo vse naslednje pogoje:
(i) ne upravljajo z denarjem ali vrednostnimi papirji strank;
(ii) prevzamejo samo trgovanje za svoj račun;
(iii) nimajo zunanjih strank;
(iv) katerih izvrševanje in poravnava poslov se izvaja pod odgovornostjo klirinške institucije, ki tudi jamči za te posle.“</t>
  </si>
  <si>
    <t>. „инвестиционен посредник, който е лицензиран да извършва само ограничени услуги и дейности“ тук означава инвестиционни посредници според определеното в член 4, параграф 1, точка 2 от РКИ, които подлежат на изискването за начален капитал, предвидено в член 28, параграф 2 от ДКИ (вижте по-горе), които попадат в обхвата на определението в член 96, параграф 1, буква а) или б) от РКИ или които извършват дейност 8 от Приложение I, раздел А от Директива 2004/39/ЕО, но не извършват дейности 3 или 6 от Приложение I, раздел А от същата Директива. Този инвестиционен посредник също следва да е обхванат от консолидирания надзор на предприятието майка, осъществяван от ЕЦБ в съответствие с член 4, параграф 1, буква ж) от Регламент (ЕС) № 1024/2013.
. Член 96, параграф 1, буква а) или б) от РКИ: '1. За целите на член 92, параграф 3 следните категории инвестиционни посредници, които притежават начален капитал в съответствие с член 28, параграф 2 от ДКИ, използват изчисляването на размера на общата рискова експозиция, определен в параграф 2 от настоящия член:
(а) инвестиционни посредници, които търгуват за собствена сметка само с цел осъществяване или изпълнение на поръчка на клиент или с цел получаване на достъп до система за клиринг и сетълмент или призната борса, когато действат в качеството си на посредник или изпълняват поръчка на клиент;
(б) инвестиционни посредници, които отговарят на следните условия:
(i) които не държат парични средства или ценни книжа на клиенти;
(ii) които се занимават само с търговия за собствена сметка;
(iii) които нямат външни клиенти;
(iv) за които изпълнението и уреждането на сделките се извършват под отговорността на клирингова институция и са гарантирани от тази клирингова институция.</t>
  </si>
  <si>
    <t>. „investičná spoločnosť“ sú v tomto prípade investičné spoločnosti podľa vymedzenia v článku 4 ods. 1 bode 2 CRR, ktoré podliehajú požiadavke na počiatočný kapitál stanovenej v článku 28 ods. 2 CRD (pozri v predchádzajúcom texte), ktoré patria do rozsahu vymedzenia v článku 96 ods. 1 písm. a) alebo b) CRR, alebo ktoré vykonávajú činnosť 8 prílohy I oddielu A k smernici 2004/39/ES, ktoré však nevykonávajú činnosti 3 alebo 6 prílohy I oddielu A k danej smernici. Na túto investičnú spoločnosť sa takisto vzťahuje konsolidovaný dohľad nad materskou spoločnosťou vykonávaný ECB v súlade s článkom 4 ods. 1 písm. g) nariadenia (EÚ) č. 1024/2013.
. Článok 96 ods. 1 písm. a) alebo b) CRR: „1. Na účely článku 92 ods. 3 uplatňujú výpočet celkovej výšky rizikovej expozície stanovený v odseku 2 tohto článku tieto kategórie investičných spoločností, ktoré majú počiatočný kapitál v súlade s článkom 28 ods. 2 CRD:
a) investičné spoločnosti, ktoré obchodujú na vlastný účet výhradne s cieľom splniť alebo vykonať príkaz klienta alebo na účely získania prístupu do systému zúčtovania a vyrovnania alebo na uznanú burzu, keď pôsobia ako sprostredkovatelia alebo vykonávajú príkaz klienta;
b) investičné spoločnosti, ktoré spĺňajú všetky tieto podmienky:
i) ktoré nedržia peniaze alebo cenné papiere klientov;
ii) ktoré obchodujú len na vlastný účet;
iii) ktoré nemajú externých klientov;
iv) ktorých transakcie sa vykonávajú a vyrovnávajú v rámci zodpovednosti zúčtovacej inštitúcie a sú touto zúčtovacou inštitúciou zaručené.</t>
  </si>
  <si>
    <t xml:space="preserve">. Einlagen im Sinne von Artikel 6 Absatz 1 der Richtlinie 2014/49/EU (DGSD) unter Ausschluss von vorübergehend hohen Guthaben im Sinne von Artikel 6 Absatz 2 dieser Richtlinie.
. Artikel 6 Absatz 1 der DGSD: „Für den Fall, dass Einlagen nicht verfügbare Einlagen sind, gewährleisten die Mitgliedstaaten, dass die Deckungssumme für die Gesamtheit der Einlagen desselben Einlegers 100 000 EUR beträgt.“ Unter Ausschluss von vorübergehend hohen Guthaben im Sinne von Artikel 6 Absatz 2 der Richtlinie: „Zusätzlich zu Absatz 1 gewährleisten die Mitgliedstaaten, dass die folgenden Einlagen für eine Dauer von mindestens drei und höchstens 12 Monaten nach Gutschrift des Betrags oder nach dem Zeitpunkt, ab dem diese Einlagen auf rechtlich zulässige Weise übertragen werden können, über den Betrag von 100 000 EUR hinaus geschützt sind:
a) Einlagen, die aus Immobilientransaktionen im Zusammenhang mit privat genutzten Wohnimmobilien resultieren,
b) Einlagen, die soziale, im einzelstaatlichen Recht vorgesehene Zwecke erfüllen und an bestimmte Lebensereignisse eines Einlegers geknüpft sind wie Heirat, Scheidung, Renteneintritt, Kündigung, Entlassung, Invalidität oder Tod,
c) Einlagen, die im einzelstaatlichen Recht bestimmte Zwecke erfüllen und auf der Auszahlung von Versicherungsleistungen oder Entschädigungszahlungen für aus Straftaten herrührende Körperschäden oder falscher strafrechtlicher Verurteilung beruhen.“ </t>
  </si>
  <si>
    <t xml:space="preserve">. Οι καταθέσεις που αναφέρονται στο άρθρο 6 παράγραφος 1 της οδηγίας 2014/49/ΕΕ (DGSD), εξαιρουμένων των πρόσκαιρων υψηλών υπολοίπων όπως ορίζονται στο άρθρο 6 παράγραφος 2 της ίδιας οδηγίας.
. Άρθρο 6 παράγραφος 1 της DGSD: «Τα κράτη μέλη διασφαλίζουν ότι το ποσό για το επίπεδο κάλυψης του συνόλου των καταθέσεων κάθε καταθέτη ορίζεται σε 100 000 EUR σε περίπτωση που οι καταθέσεις καθίστανται μη διαθέσιμες»·
. Εξαιρούνται τα πρόσκαιρα υψηλά υπόλοιπα όπως ορίζονται στο άρθρο 6 παράγραφος 2 της εν λόγω οδηγίας: «Επιπλέον από την παράγραφο 1, τα κράτη μέλη διασφαλίζουν ότι οι ακόλουθες καταθέσεις προστατεύονται άνω των 100 000 EUR για τρεις μήνες τουλάχιστον και όχι πέραν των 12 μηνών από το χρονικό σημείο κατά το οποίο το ποσό πιστώθηκε ή από τη στιγμή κατά την οποία οι καταθέσεις αυτές καθίσταται δυνατόν να μεταβιβασθούν νομίμως:
α) καταθέσεις από συναλλαγές επί ακινήτων που αφορούν ιδιωτικές κατοικίες·
β) καταθέσεις που εξυπηρετούν κοινωνικούς σκοπούς οριζόμενους στο εθνικό δίκαιο και οι οποίες συνδέονται με ιδιαίτερα γεγονότα της ζωής, όπως ο γάμος, το διαζύγιο, η συνταξιοδότηση, η απόλυση και η απόλυση για οικονομικούς λόγους, η αναπηρία ή ο θάνατος του καταθέτη·
γ) καταθέσεις που εξυπηρετούν σκοπούς οριζόμενους στο εθνικό δίκαιο και οι οποίες προέρχονται από την καταβολή ασφαλιστικών παροχών ή αποζημιώσεων για σωματική βλάβη από εγκληματική πράξη ή δικαστική πλάνη.» </t>
  </si>
  <si>
    <t xml:space="preserve">. Los depósitos a que se refiere el artículo 6, apartado 1, de la Directiva 2014/49/UE (Directiva relativa a los Sistemas de Garantía de Depósitos), con exclusión de los saldos temporalmente elevados, según se especifica en el artículo 6, apartado 2 de dicha Directiva.
. Artículo 6, apartado 1 de la Directiva relativa a los Sistemas de Garantía de Depósitos: «Los Estados miembros deberán asegurar que el nivel de cobertura de la totalidad de los depósitos de cada depositante sea de 100 000 EUR en el caso de que los depósitos no estuvieran disponibles»;
. Excluyendo los saldos temporalmente elevados tal y como se definen en el artículo 6, apartado 2 de dicha Directiva: «Además de lo dispuesto en el apartado 1, los Estados miembros garantizarán que los siguientes depósitos queden garantizados por encima de los 100 000 EUR durante al menos tres meses y por un período no superior a doce meses una vez que el importe haya sido abonado o a partir del momento en que dichos depósitos hayan pasado a ser legalmente transferibles:
a) los depósitos procedentes de transacciones con bienes inmuebles de naturaleza residencial y carácter privado;
b) los depósitos que cumplan una función social establecida en la normativa nacional y ligados a determinadas circunstancias de la vida del depositante tales como el matrimonio, el divorcio, la jubilación, el despido, la invalidez o el fallecimiento;
c) los depósitos que cumplan una función establecida en la normativa nacional y estén basados en el pago de prestaciones de seguros o en la indemnización por perjuicios que sean consecuencia de un delito o de un error judicial». </t>
  </si>
  <si>
    <t xml:space="preserve">. Direktiivin 2014/49/EU (talletussuojajärjestelmädirektiivin) 6 artiklan 1 kohdassa tarkoitetut talletukset lukuun ottamatta mainitun direktiivin 6 artiklan 2 kohdassa tarkoitettuja tilapäisesti korkeita saldoja.
. Talletussuojajärjestelmädirektiivin 6 artiklan 1 kohta: ”Jäsenvaltioiden on varmistettava, että saman tallettajan yhteenlaskettujen talletusten talletussuojan taso on 100 000 euroa, jos talletuksia ei kyetä maksamaan”;
. lukuun ottamatta mainitun direktiivin 6 artiklan 2 kohdassa tarkoitettuja tilapäisesti korkeita saldoja: ”Edellä 1 kohdassa säädetyn lisäksi jäsenvaltioiden on varmistettava, että seuraavien talletusten suoja on yli 100 000 euroa vähintään kolmen kuukauden ja korkeintaan 12 kuukauden ajan siitä, kun kyseinen määrä on hyvitetty tai kun kyseiset talletukset ovat laillisesti siirrettävissä:
a) yksityisiin asuinkiinteistöihin tehtyihin kiinteistökauppoihin liittyvät talletukset;
b) talletukset, jotka täyttävät kansallisessa lainsäädännössä vahvistetut sosiaaliset tarkoitukset ja jotka liittyvät tallettajan erityisiin elämäntapahtumiin, kuten avioliittoon, avioeroon, eläkkeelle siirtymiseen, viraltapanoon, irtisanomiseen, invaliditeettiin tai kuolemaan;
c) talletukset, jotka täyttävät kansallisessa lainsäädännössä vahvistetut tarkoitukset ja jotka perustuvat vakuutussuorituksiin tai rikoksesta aiheutuneiden vahinkojen tai väärän tuomion perusteella suoritettuihin korvauksiin.” </t>
  </si>
  <si>
    <t xml:space="preserve">. Dépôts visés à l’article 6, paragraphe 1, de la directive 2014/49/UE  (DGSD), sans tenir compte des soldes temporairement élevés au sens de l’article 6, paragraphe 2, de ladite directive.
. Article 6, paragraphe 1, de la  DGSD: «Les États membres veillent à ce que le niveau de garantie de l’ensemble des dépôts d’un même déposant soit de 100 000 EUR en cas d’indisponibilité des dépôts.»
. Sans tenir compte des soldes temporairement élevés au sens de l’article 6, paragraphe 2, de ladite directive: «Outre le paragraphe 1, les États membres veillent à ce que les dépôts ci-après soient protégés au-dessus de 100 000 EUR pendant au moins trois mois et jusqu’à douze mois après que le montant a été crédité ou à partir du moment où ces dépôts peuvent être légalement transférés:
a) les dépôts résultant de transactions immobilières relatives à des biens privés d’habitation;
b) les dépôts qui remplissent un objectif social défini par le droit national et qui sont liés à des événements particuliers de la vie d’un déposant, tels que le mariage, le divorce, la retraite, le licenciement individuel ou collectif, l’invalidité ou le décès;
c) les dépôts qui remplissent les objectifs prévus par le droit national et qui résultent du paiement de prestations d’assurance ou d’indemnisations accordées aux victimes d’infractions pénales ou d’erreurs judiciaires.» </t>
  </si>
  <si>
    <t xml:space="preserve">. I depositi di cui all’articolo 6, paragrafo 1, della direttiva 2014/49/UE (DGSD), esclusi i saldi temporaneamente elevati, come definiti all’articolo 6, paragrafo 2, della medesima direttiva.
. Articolo 6, paragrafo 1, della DGSD: “Gli Stati membri assicurano che il livello di copertura del totale dei depositi di ciascun depositante sia di 100 000 EUR in caso di indisponibilità”;
. Esclusi i saldi temporaneamente elevati secondo la definizione contenuta nell’articolo 6, paragrafo 2, della medesima direttiva: “In aggiunta al paragrafo 1, gli Stati membri assicurano che i seguenti depositi siano protetti oltre 100 000 EUR per almeno tre mesi e per un massimo di 12 mesi dopo l’accredito dell’importo o a decorrere dal momento in cui tali depositi diventano legalmente trasferibili:a) i depositi derivanti da operazioni su beni immobili relative a proprietà residenziali private;
b) i depositi che soddisfano talune esigenze di carattere sociale fissate nel diritto nazionale e che sono collegati a particolari eventi della vita di un depositante quali il matrimonio, il divorzio, il pensionamento, il licenziamento, l’esubero, l’invalidità o il decesso;
c) i depositi che soddisfano talune esigenze di cui al diritto nazionale e che sono basati sul pagamento di prestazioni assicurative o indennizzi per lesioni personali dolose o ingiusta condanna”. </t>
  </si>
  <si>
    <t xml:space="preserve">. Direktyvos 2014/49/ES (Direktyva dėl indėlių garantijų sistemų) 6 straipsnio 1 dalyje nurodyti indėliai, išskyrus laikinas dideles sumas sąskaitoje, kaip nurodyta minėtos direktyvos 6 straipsnio 2 dalyje.
. Direktyvos dėl indėlių garantijų sistemų 6 straipsnio 1 dalis: „Valstybės narės užtikrina, kad indėliams tapus negrąžinamais, kiekvieno indėlininko susumuotiems indėliams taikoma draudimo suma būtų lygi 100 000 EUR“.
. Išskyrus dideles sumas sąskaitoje, kaip nurodyta minėtos direktyvos 6 straipsnio 2 dalyje: „Be 1 dalies reikalavimo, valstybės narės užtikrina, kad toliau nurodyti indėliai būtų apsaugoti didesne nei 100 000 EUR suma bent tris mėnesius, bet ne ilgiau nei 12 mėnesių, nuo sumos įmokėjimo arba nuo momento, kada tokius indėlius galima teisiškai perduoti:
a) indėliai, atsirandantys iš privataus gyvenamosios paskirties nekilnojamojo turto sandorių;
b) indėliai, atitinkantys nacionalinėje teisėje nustatytus socialinius tikslus ir susiję su ypatingais indėlininko gyvenimo įvykiais, kaip antai santuoka, skyrybos, išėjimas į pensiją, atleidimas iš darbo, etatų mažinimas, neįgalumas ar mirtis;
c) indėliai, atitinkantys nacionalinėje teisėje nustatytus tikslus ir grindžiami draudimo išmokomis ar kompensacijomis už nusikaltimais padarytą žalą ar neteisingą nuteisimą.“ </t>
  </si>
  <si>
    <t xml:space="preserve">. Direktīvas 2014/49/ES (NGSD) 6. panta 1. punktā minētie noguldījumi, izņemot minētās direktīvas 6. panta 2. punktā noteiktos īslaicīgi augstus atlikumus.
. NGSD 6. panta 1. punkts: 'Dalībvalstis nodrošina, ka katra noguldītāja noguldījumu kopapjoma seguma līmenis ir EUR 100 000, ja noguldījumi nav pieejami.';
. Izņemot minētās direktīvas 6. panta 2. punktā noteiktos īslaicīgi augstus atlikumus: 'Papildus 1. punktam dalībvalstis nodrošina, lai turpmāk minētie noguldījumi tiktu aizsargāti vairāk nekā EUR 100 000 apmērā vismaz trīs mēnešus un ne ilgāk kā 12 mēnešus pēc tam, kad summa ir ieskaitīta, vai no brīža, kad šādi noguldījumi kļūst likumīgi pārvedami:
a) noguldījumi no darījumiem ar nekustamo īpašumu saistībā ar privāto dzīvojamo īpašumu;
b) noguldījumi, kas paredzēti valsts tiesību aktos noteiktajiem sociāliem mērķiem un ir saistīti ar konkrētiem noguldītāja dzīves gadījumiem, piemēram, laulību, laulības šķiršanu, pensionēšanos, atlaišanu no darba, atlaišanu darba vietu skaita samazināšanas dēļ, invaliditāti vai nāvi;
c) noguldījumi, kuri paredzēti valsts tiesību aktos noteiktiem mērķiem un kuru pamatā ir apdrošināšanas izmaksas vai kompensācijas par krimināla rakstura kaitējumiem vai nepatiesu notiesāšanu.' </t>
  </si>
  <si>
    <t xml:space="preserve">. Deposito’s waarnaar wordt verwezen in artikel 6, lid 1, van Richtlijn 2014/49/EU (depositogarantiestelsels), met uitzondering van tijdelijk hoge saldi als gedefinieerd in artikel 6, lid 2, van deze richtlijn.
. Artikel 6, lid 1, van depositogarantiestelsels: ‘De lidstaten zorgen ervoor dat het dekkingsniveau voor het totaal van de deposito’s van eenzelfde deposant 100 000 EUR bedraagt wanneer de deposito’s niet-beschikbaar zijn';
. Met uitzondering van tijdelijk hoge saldi als gedefinieerd in artikel 6, lid 2, van deze richtlijn: ‘In aanvulling op lid 1 zorgen de lidstaten ervoor dat de volgende deposito’s een bescherming van meer dan 100 000 EUR genieten gedurende ten minste drie maanden en ten hoogste twaalf maanden na creditering van het bedrag of vanaf het tijdstip waarop die deposito’s wettelijk kunnen worden overgemaakt:
a) deposito’s die het resultaat zijn van onroerendgoedtransacties met betrekking tot particuliere woningen;
b) deposito’s die in het nationaal recht vastgestelde sociale doelen dienen en die verband houden met bepaalde levensgebeurtenissen van een deposant, zoals een huwelijk, een echtscheiding, pensionering, ontslag, ontslag wegens boventalligheid, invaliditeit of overlijden;
c) deposito’s die in het nationaal recht vastgestelde doelen dienen en gebaseerd zijn op de uitbetaling van verzekeringsuitkeringen of vergoedingen voor schade door criminele activiteiten of onterechte veroordeling.' </t>
  </si>
  <si>
    <t xml:space="preserve">. Vloge iz člena 6(1) Direktive 2014/49/EU (direktiva o sistemih jamstva za vloge) z izjemo začasno visokih saldov, kot so opredeljeni v členu 6(2) navedene direktive.
. Člen 6(1) Direktive o sistemih jamstva za vloge: „Države članice zagotovijo, da je v primeru nerazpoložljivosti vlog raven kritja celotnih vlog istega vlagatelja 100 000 EUR“. Izvzeti so začasno visoki saldi, kot so opredeljeni v členu 6(2) navedene direktive: „Poleg odstavka 1 države članice zagotovijo, da so za najmanj tri mesece in največ 12 mesecev po dobropisu zneska ali po tem, ko postanejo takšne vloge zakonito prenosljive, naslednje vloge krite nad 100 000 EUR:
(a) vloge, ki izhajajo iz nepremičninskih transakcij v zvezi z zasebnimi stanovanjskimi nepremičninami;
(b) vloge, ki so namenjene socialnim vidikom, določenim v nacionalnem pravu, in so povezane s posebnimi dogodki v življenju vlagatelja, kot so poroka, razveza, upokojitev, odpoved delovnega razmerja, odpustitev zaradi presežka delovne sile, invalidnost ali smrt;
(c) vloge, namenjene vidikom, določenim v nacionalnem pravu, ki izhajajo iz nekaterih oblik zavarovalnine ali nadomestila za poškodbe pri kaznivih dejanjih ali krivičnih obsodbah.“ </t>
  </si>
  <si>
    <t xml:space="preserve">. Депозити по член 6, параграф 1 от Директива 2014/49/ЕС (ДСГД), с изключение на временно високи салда според определеното в член 6, параграф 2 от същата Директива.
. Член 6, параграф 1 от ДСГД: „Държавите членки гарантират, че гарантираният размер на съвкупните депозити на всеки вложител е 100 000 EUR, в случай че депозитите са неналични“; 
С изключение на временно високите салда според определеното в член 6, параграф 2 от посочената Директива: „В допълнение към параграф 1, държавите членки гарантират, че следните депозити са защитени над 100 000 EUR в продължение най-малко на три месеца и не повече от 12 месеца след кредитирането на сумата или от момента, когато тези депозити стават законно прехвърляеми:
(а) депозити, произтичащи от сделки с недвижими имоти, свързани с частни жилищни имоти;
(б) депозити, които служат за социални цели, предвидени в националното законодателство, и са свързани с конкретни житейски събития на вложител, като например брак, развод, пенсиониране, уволнение, съкращение, инвалидност или смърт;
(в) депозити, които служат за целите на националното право и се основават на изплащането на застрахователни обезщетения или компенсации за причинени от престъпление увреждания или неправомерно осъждане.” </t>
  </si>
  <si>
    <t xml:space="preserve">. Der vereinfachte Pauschalansatz ist definiert in Artikel 10 Absätze 1 bis 6 der Delegierten Verordnung und Artikel 8 Absatz 5 der Durchführungsverordnung. 
. Anhand dieser Bestimmungen lässt sich ermitteln, ob ein Institut die notwendigen Bedingungen für eine vereinfachte Pauschale auf der Grundlage der oben gemeldeten Felder „Summe der Verbindlichkeiten“ (entspricht der Summe der Vermögenswerte), „Eigenmittel“ und „Gedeckte Einlagen“ erfüllt. </t>
  </si>
  <si>
    <t xml:space="preserve">. Lihtsustatud kindlasummaline lähenemisviis on määratletud delegeeritud määruse artikli 10 lõigetes 1–6 ja rakendusmääruse artikli 8 lõikes 5. 
. See võimaldab määratleda, kas asutus kvalifitseerub lihtsustatud ühekordsete maksete metoodikale, võttes aluseks eespool väljadel „Kohustuste kogusumma“ (võrdne kõikide varadega), „Omavahendid“ ja „Tagatud hoiused“ esitatud teabe. </t>
  </si>
  <si>
    <t xml:space="preserve">. Η απλοποιημένη μέθοδος κατ’ αποκοπή ποσού ορίζεται στο άρθρο 10 παράγραφοι 1-6 του κατ’ εξουσιοδότηση κανονισμού και στο άρθρο 8 παράγραφος 5 του εκτελεστικού κανονισμού. 
. Επιτρέπει να προσδιοριστεί αν ένα ίδρυμα πληροί τις προϋποθέσεις για την απλοποιημένη μέθοδο κατ’ αποκοπή ποσού βάσει των πεδίων «Σύνολο παθητικού» (που ισούται με το σύνολο ενεργητικού), «ίδια κεφάλαια» και «καλυπτόμενες καταθέσεις» που αναφέρονται ανωτέρω. </t>
  </si>
  <si>
    <t xml:space="preserve">. El método del tanto alzado simplificado se define en el artículo 10, apartados 1 a 6, del Reglamento Delegado y en el artículo 8, apartado 5, del Reglamento de Ejecución. 
. Permite determinar si una entidad cumple los requisitos para el método a tanto alzado simplificado sobre la base de los campos «pasivos totales» (equivale al total de activos), «fondos propios» y «depósitos garantizados» anteriormente indicados. </t>
  </si>
  <si>
    <t xml:space="preserve">. Yksinkertaistettu kiinteämääräisen summan menetelmä määritellään delegoidun asetuksen 10 artiklan 1–6 kohdassa ja täytäntöönpanoasetuksen 8 artiklan 5 kohdassa. 
. Sen perusteella voidaan määrittää, voidaanko laitokseen soveltaa yksinkertaistettua kiinteämääräisen summan menetelmää kenttien ”velkojen kokonaismäärä” (vastaa varojen kokonaismäärää), ”omat varat” ja ”suojatut talletukset” edellä ilmoitettujen arvojen perusteella. </t>
  </si>
  <si>
    <t xml:space="preserve">. La méthodologie simplifiée des sommes forfaitaires est définie à l’article 10, paragraphes 1 à 6, du règlement délégué et à l’article 8, paragraphe 5, du règlement d’exécution. 
. Elle permet de déterminer si un établissement remplit les conditions requises pour appliquer la méthodologie simplifiée des sommes forfaitaires sur la base des champs «Total du passif» (égal au total de l’actif), «fonds propres» et «dépôts garantis» déclarés ci-dessus. </t>
  </si>
  <si>
    <t xml:space="preserve">. Tale metodologia semplificata basata su una somma forfettaria è definita all’articolo 10, paragrafi 1-6, del regolamento delegato e all’articolo 8, paragrafo 5, del regolamento di esecuzione. 
. Consente di stabilire se un ente può applicare la metodologia semplificata basata su una somma forfettaria in funzione dei campi “passività totali” (equivalenti alle attività totali), “fondi propri” e “depositi protetti” riportati sopra. </t>
  </si>
  <si>
    <t xml:space="preserve">. Supaprastinta nustatyto dydžio sumos metodika apibrėžta Deleguotojo reglamento 10 straipsnio 1–6 dalyse ir Įgyvendinimo reglamento 8 straipsnio 5 dalyje. 
. Pagal jį, remiantis pirmiau užpildytais laukeliais „Visi įsipareigojimai“ (lygūs visam turtui), „Nuosavos lėšos“ ir „Apdraustieji indėliai“, galima nustatyti, ar įstaigai leidžiama taikyti supaprastintą nustatyto dydžio sumos metodiką. </t>
  </si>
  <si>
    <t xml:space="preserve">. Vienkāršotā vienreizējā maksājuma metode ir noteikta Deleģētās regulas 10. panta 1.–6. punktā un Īstenošanas regulas 8. panta 5. punktā. 
. Tā ļauj noteikt, vai iestāde atbilst vienkāršotās vienreizējā maksājuma metodes piemērošanai, pamatojoties uz laukiem 'Saistību kopsumma' (atbilst aktīvu kopsummai), 'Pašu kapitāls' un 'Segtie noguldījumi', kas paziņoti iepriekš. </t>
  </si>
  <si>
    <t xml:space="preserve">. De vereenvoudigde forfaitaire methode wordt gedefinieerd in de artikel 10, leden 1 tot en met 6, van Gedelegeerde Verordening en in artikel 8, lid 5, van Uitvoeringsverordening. 
. Op basis hiervan kan aan de hand van de hierboven gerapporteerde velden ‘totale passiva’ (is gelijk aan totale activa), ‘eigen vermogen’ en ‘gedekte deposito’s’, worden bepaald of een instelling in aanmerking komt voor de vereenvoudigde forfaitaire methode. </t>
  </si>
  <si>
    <t xml:space="preserve">. Metodologija poenostavljenega pavšalnega zneska je opredeljena v členu 10(1) do (6) Delegirane uredbe in členu 8(5) Izvedbene uredbe. 
. Omogoča, da se ugotovi, ali je institucija upravičena do metodologije poenostavljenega pavšalnega zneska na podlagi polj „Skupne obveznosti“ (so enake skupnim sredstvom), „Kapital“ in „zajamčene vloge“, ki se poročajo zgoraj. </t>
  </si>
  <si>
    <t xml:space="preserve">. Опростената методология за еднократна сума е определена в член 10, параграфи 1–6 от Делегиран регламент и член 8, параграф 5 от Регламент за изпълнение. 
. Тя позволява да се определи дали дадена институция отговаря на условията за прилагане на опростената методология за еднократна сума въз основа на полетата „общо задължения” (равно на общи активи), „собствен капитал“ и  „гарантирани депозити“, отчетени по-горе. </t>
  </si>
  <si>
    <t xml:space="preserve">. Zjednodušená metodika paušálnych súm je vymedzená v článku 10 ods. 1 až 6 delegovaného nariadenia a článku 8 ods. 5 vykonávacieho nariadenia. 
. Umožňuje určiť, či sa inštitúcia kvalifikuje na zjednodušenú metodiku paušálnych súm na základe už vykázaných polí „celkové záväzky“ (rovná sa celkovým aktívam), „vlastné zdroje“ a „kryté vklady“. </t>
  </si>
  <si>
    <t>In dit veld moet de LEI-code van de instelling worden ingevuld.</t>
  </si>
  <si>
    <t>«Δείκτης κάλυψης ρευστότητας» (LCR) όπως ορίζεται στο άρθρο 412 του ΚΚΑ/CRR και στον κατ’ εξουσιοδότηση κανονισμό 2015/61 της Επιτροπής. Ο δείκτης υποβάλλεται σύμφωνα με τον Kανονισμό ΕΕ COREP FINREP</t>
  </si>
  <si>
    <t xml:space="preserve">. Τα διατραπεζικά δάνεια ορίζονται ως το άθροισμα της λογιστικής αξίας των δανείων και απαιτήσεων κατά πιστωτικών ιδρυμάτων και των λοιπών χρηματοπιστωτικών εταιρειών, όπως καθορίζεται για τους σκοπούς του υποδείγματος αριθμ.  4.1, 4.2.1, 4.2.2, 4.3.1 και 4.4.1 του παραρτήματος ΙΙΙ και IV και του υποδείγματος αριθμ. 4.6, 4.7, 4.8, 4.9 και 4.10 του παραρτήματος IV του Κανονισμού ΕΕ COREP FINREP.
. Για τον ορισμό των «δάνεια και προκαταβολές», ανατρέξτε στο Παράρτημα V Μέρος 1 (32 και 44(α)) του Κανονισμού ΕΕ COREP FINREP.  
. Για τον ορισμό των «πιστωτικών ιδρυμάτων και των λοιπών χρηματοπιστωτικών επιχειρήσεων, ανατρέξτε στο Παράρτημα V Μέρος 1 (42 (γ) και (δ)) του Κανονισμού ΕΕ COREP FINREP. </t>
  </si>
  <si>
    <t>Οι διατραπεζικές καταθέσεις ορίζονται ως η λογιστική αξία των καταθέσεων των πιστωτικών ιδρυμάτων και των λοιπών χρηματοπιστωτικών επιχειρήσεων, όπως καθορίζεται για τους σκοπούς του υποδείγματος αριθμ. 8.1 του παραρτήματος ΙΙΙ και IV του Κανονισμού ΕΕ COREP FINREP.</t>
  </si>
  <si>
    <t>. Ανατρέξτε στον Κανονισμό ΕΕ COREP FINREP</t>
  </si>
  <si>
    <t>„Likviidsuskattekordaja“ vastavalt määratlusele määruse 575/2013 artiklis 412 ja komisjoni delegeeritud määruses 2015/61. See suhtarv esitatakse vastavalt ELi COREP-FINREP-määrusele.</t>
  </si>
  <si>
    <t xml:space="preserve">Pankadevahelised hoiused on krediidiasutuste ja muude finantseerimisasutuste hoiuste bilansiline väärtus nagu on kindlaks määratud ELi COREP-FINREP-määruse lisade III ja IV vormi number 8.1 eesmärgil. </t>
  </si>
  <si>
    <t>. Pankadevahelised laenud on krediidiasutuste ja muude reguleeritud finantseerimisasutuste  laenude ja ettemaksete bilansiline väärtus nagu on kindlaks määratud ELi COREP-FINREP-määruse lisade III ja IV vormide number 4.1, 4.2.1, 4.2.2, 4.3.1 ja 4.4.1  ning lisa IV vormide 4.6, 4.7, 4.8, 4.9 ja 4.10 täitmise eesmärgil. 
. Määratluse kohta "laenud ja ettemaksed" vaadake palun ELi COREP-FINREP-määruse lisa V osa 1 (32 ja 44(a)). 
. Määratluse kohta "krediidiasutused ja muud reguleeritud finantseerimisasutused" vaadake palun ELi COREP-FINREP-määruse lisa V osa 1 (42 (c) ja (d)).</t>
  </si>
  <si>
    <t>„Коефициент на ликвидно покритие“ (LCR) съгласно определението в член 412 от Регламент № 575/2013 и Делегиран регламент 2015/61 на Комисията. Коефициентът се отчита в съответствие с Регламентa за общата рамка на ЕС за финансова отчетност (COREP FINREP)</t>
  </si>
  <si>
    <t>. Междубанковите заеми се определят като сумата от балансовите стойности на кредитите и авансите към кредитни институции и други финансови предприятия, определени за целите на образци 4.1, 4.2.1, 4.2.2, 4.3.1 и 4.4.1 от Приложения III и IV и на образци 4.6, 4.7, 4.8, 4.9 и 4.10 към Регламентa за общата рамка на ЕС за финансова отчетност (COREP FINREP).
. За определението на "кредити и аванси", моля вижте приложение V, част 1 (32 и 44 (а)) от Регламентa за общата рамка на ЕС за финансова отчетност (COREP FINREP). 
. За определението на понятието "кредитни институции и други финансови предприятия, моля, вижте приложение V, част 1 (42 (в) и (г)) от Регламентa за общата рамка на ЕС за финансова отчетност (COREP FINREP).</t>
  </si>
  <si>
    <t>Междубанковите депозити се определят като балансовата сума на депозитите на кредитни институции и други финансови предприятия, определени за целите на образец номер 8.1 от Приложения III и IV към Регламентa за общата рамка на ЕС за финансова отчетност (COREP FINREP).</t>
  </si>
  <si>
    <t>’Maksuvalmiusvaatimus’ asetuksen N:o 575/2013 412 artiklassa ja komission delegoidussa asetuksessa 2015/61 määritetyllä tavalla. Taso ilmoitetaan EU:n COREP-/FINREP-asetuksen mukaisesti</t>
  </si>
  <si>
    <t>. Luottolaitosten ja muiden rahoitusalan yritysten väliset luotot ja ennakot ilmoitetaan kirjanpitoarvojen summana, kuten EU:n COREP-/FINREP-asetuksen liitteissä III ja IV on määritelty lomakkeiden 4.1, 4.2.1, 4.2.2, 4.3.1 ja 4.4.1 ja liitteessä IV lomakkeiden 4.6, 4.7, 4.8, 4.9 ja 4.10 raportoimiseksi. 
. 'Luotot ja ennakot' on määritelty EU:n COREP-/FINREP-asetuksen liitteen V kohdassa 1 (32 ja 44(a)). 
. 'Luottolaitokset ja muut rahoitusalan yritykset' on määritelty EU:n COREP-/FINREP-asetuksen liitteen V kohdassa 1 (42 (c) ja (d)).</t>
  </si>
  <si>
    <t>Luottolaitosten ja muiden rahoitusalan yritysten väliset talletukset ilmoitetaan kirjanpitoarvona, kuten EU:n COREP-/FINREP-asetus  liitteissä III ja IV on määritelty lomakkeen 8.1 raportoimiseksi.</t>
  </si>
  <si>
    <t>‘Likviditātes seguma rādītājs’, kā definēts Regulas Nr. 575/2013 412. pantā un Komisijas Deleģētajā regulā 2015/61. Rādītāju paziņo saskaņā ar ES COREP FINREP regulu.</t>
  </si>
  <si>
    <t>. Starpbanku aizdevumus definē kā kredītiestādēm un citām finanšu sabiedrībām izsniegto aizdevumu un avansu uzskaites vērtību summu, kā noteikts ES COREP FINREP regulas III un IV pielikuma  4.1.,  4.2.1.,  4.2.2.,  4.3.1. un 4.4.1. veidnes un IV pielikuma 4.6., 4.7., 4.8., 4.9. un 4.10. veidnes vajadzībām.
. 'Aizdevumu un avansu' definīciju, lūdzu, skatīt ES COREP FINREP regulas V pielikuma 1. daļā (32. un 44.(a) punktā). 
. Kredītiestāžu un citu finanšu sabiedrību definīciju, lūdzu, skatīt ES COREP FINREP regulas V pielikuma 1. daļā (42.(c) un (d) punktā).</t>
  </si>
  <si>
    <t>Starpbanku noguldījumus definē kā kredītiestāžu un citu finanšu sabiedrību noguldījumu uzskaites vērtības, kā noteikts ES COREP FINREP regulas III un IV pielikuma 8.1. veidnes vajadzībām.</t>
  </si>
  <si>
    <t>. Lūdzu skatīt ES COREP FINREP regulu.</t>
  </si>
  <si>
    <t>. Interbancaire leningen worden gedefinieerd als de som van de boekwaarden van de leningen en voorschotten aan kredietinstellingen en andere financiële instellingen, zoals bepaald in het kader van template nummer  4.1, 4.2.1, 4.2.2, 4.3.1 en 4.4 van bijlage III en IV en van template nummer 4.6, 4.7, 4.8, 4.9 en 4.10 van bijlage IV van Uitvoeringsverordening (EU) nr. 680/2014 - EU COREP FINREP.
. Voor de definitie van leningen en vorderingen ', verwijzen wij u naar bijlage V, deel 1 (32 en 44(a)) van de Uitvoeringsverordening (EU) nr. 680/2014 - EU COREP FINREP. 
. Voor de definitie van ‘kredietinstellingen en andere financiële instellingen’, verwijzen wij u naar bijlage V Part 1 (42(c) en (d)) van de  Uitvoeringsverordening (EU) nr. 680/2014 - EU COREP FINREP.</t>
  </si>
  <si>
    <t>Консолидирана основа</t>
  </si>
  <si>
    <t>srf_v0212</t>
  </si>
  <si>
    <t>Derivate (ausgenommen Kreditderivate), die gemäß der Verschuldungsquote bewertet werden (2C1), sind höchstwahrscheinlich größer als null, wenn der Gesamtbuchwert der Verbindlichkeiten aus allen Derivaten (ausgenommen Kreditderivate) (2C4) größer als null ist.</t>
  </si>
  <si>
    <t>Kõigist tuletisinstrumendilepingutest (v.a krediidituletisinstrumendid) tulenevad kohustused hinnatuna finantsvõimenduse määra metoodikaga (2C1) on väga tõenäoliselt suuremad kui null, kui kõigist tuletisinstrumendilepingutest (v.a krediidituletisinstrumendid) tulenevate kohustuste raamatupidamislik koguväärtus (2C4) on suurem kui null</t>
  </si>
  <si>
    <t>Vähimmäisomavaraisuusastetta koskevan menetelmän mukaisesti arvostettujen johdannaissopimusten (pl. luottojohdannaiset) (2C1) arvo on todennäköisesti suurempi kuin 0, jos kaikista johdannaissopimuksista (pl. luottojohdannaiset) syntyvien velkojen yhteenlaskettu kirjanpitoarvo (2C4) on suurempi kuin 0</t>
  </si>
  <si>
    <t>Derivatencontracten (met uitzondering van kredietderivaten) die worden gewaardeerd overeenkomstig de hefboomratiomethode (’2C1’) zijn hoogstwaarschijnlijk groter dan nul als de totale boekwaarde van passiva die voortvloeien uit alle derivatencontracten (met uitzondering van kredietderivaten) (’2C4’) groter is dan nul</t>
  </si>
  <si>
    <t>Derivátové zmluvy (bez úverových derivátov) ocenené podľa metodiky ukazovateľa finančnej páky („2C1“) veľmi pravdepodobne budú väčšie ako nula, ak celková účtovná hodnota záväzkov vyplývajúca zo všetkých derivátových zmlúv (bez úverových derivátov) („2C4“) je viac ako nula</t>
  </si>
  <si>
    <t>2B1</t>
  </si>
  <si>
    <t>HR</t>
  </si>
  <si>
    <t>C129</t>
  </si>
  <si>
    <t>E283</t>
  </si>
  <si>
    <t>E284</t>
  </si>
  <si>
    <t>E285</t>
  </si>
  <si>
    <t>F283</t>
  </si>
  <si>
    <t>F284</t>
  </si>
  <si>
    <t>F285</t>
  </si>
  <si>
    <t>Definition_2B1_Tab2</t>
  </si>
  <si>
    <t>E84</t>
  </si>
  <si>
    <t>Guidance_2B1_Tab2</t>
  </si>
  <si>
    <t>15</t>
  </si>
  <si>
    <t>Zusätzlicher Risikoindikator D.ii) Außerbilanzieller Nennbetrag aus: a) der Gesamtrisikoexponierung, b) dem harten Kernkapital und c) der Summe der Vermögenswerte</t>
  </si>
  <si>
    <t>Zusätzlicher Risikoindikator D.iii) Derivative Gesamtrisikopositionen aus: a) der Gesamtrisikoexponierung, b) dem harten Kernkapital und c) der Summe der Vermögenswerte</t>
  </si>
  <si>
    <t>Zusätzlicher Risikoindikator D.iv) Komplexität und Abwicklungsfähigkeit</t>
  </si>
  <si>
    <t>Zusätzlicher Risikoindikator D.v) Mitgliedschaft in einem institutsbezogenen Sicherungssystem</t>
  </si>
  <si>
    <t>Zusätzlicher Risikoindikator D.vi) Umfang einer vorausgegangenen außerordentlichen finanziellen Unterstützung aus öffentlichen Mitteln</t>
  </si>
  <si>
    <t>Davon: Derivate, die über eine zentrale Gegenpartei (CCP) abgerechnet werden, auf der in Feld 4D9 gewählten Meldeebene</t>
  </si>
  <si>
    <t>Dynamic taxonomy labels table</t>
  </si>
  <si>
    <t>C.  Utvrđivanje mogućih posebnosti za izračun pojedinačnih godišnjih doprinosa</t>
  </si>
  <si>
    <t>D.  Nove institucije pod nadzorom i spajanja</t>
  </si>
  <si>
    <t>E.  Referentni datum za obrazac za izvješćivanje</t>
  </si>
  <si>
    <t>Naziv institucije</t>
  </si>
  <si>
    <t>Adresa institucije</t>
  </si>
  <si>
    <t>Poštanski broj institucije</t>
  </si>
  <si>
    <t>Grad institucije</t>
  </si>
  <si>
    <t>Država u kojoj je institucija registrirana</t>
  </si>
  <si>
    <t>Nacionalna identifikacijska oznaka institucije</t>
  </si>
  <si>
    <t>Alternativna adresa e-pošte</t>
  </si>
  <si>
    <t>Telefonski broj</t>
  </si>
  <si>
    <t>Je li nadležno tijelo instituciji izdalo odobrenje iz članka 113. stavka 7. CRR-a?
(Ispuniti samo ako je vrijednost u prethodnom polju „Da”. U suprotnom navesti „Nije primjenjivo”.)</t>
  </si>
  <si>
    <t>Posluje li institucija u području promotivnih kredita, kako je definirano za ovo polje?</t>
  </si>
  <si>
    <t>Je li institucija hipotekarna kreditna institucija koja se financira pokrivenim obveznicama, kako je definirano za ovo polje?</t>
  </si>
  <si>
    <t>Datum početka nadzora
(samo ako je započeo u godini prije razdoblja doprinosa)</t>
  </si>
  <si>
    <t>Je li se institucija spojila s drugom institucijom nakon referentnog datuma?</t>
  </si>
  <si>
    <t>KRAJ, od institucije nisu potrebni dodatni podaci</t>
  </si>
  <si>
    <t>B. Pojednostavljene metode izračuna</t>
  </si>
  <si>
    <t>Ukupne obveze, kako su definirane za ovo polje</t>
  </si>
  <si>
    <t>Regulatorni kapital, kako je definiran za ovo polje</t>
  </si>
  <si>
    <t>Obveze koje proizlaze iz svih ugovora o izvedenicama (isključujući kreditne izvedenice) vrednovane u skladu s metodologijom za izračun omjera financijske poluge</t>
  </si>
  <si>
    <t>Ako je vrijednost u prethodnom polju „1C8” „Da”, tada od institucije nisu potrebni dodatni podaci.
U suprotnom nastaviti na sljedeće polje.</t>
  </si>
  <si>
    <t>G. Pojednostavljene metode izračuna</t>
  </si>
  <si>
    <t>Primjenjuje se samo na središnju drugu ugovornu stranu (CCP) – Vidjeti polje 1C5</t>
  </si>
  <si>
    <t>Primjenjuje se samo na središnji depozitorij vrijednosnih papira (CSD) – Vidjeti polje 1C6</t>
  </si>
  <si>
    <t>Primjenjuje se samo na investicijsko društvo – Vidjeti polje 1C7 (ne 1C8)</t>
  </si>
  <si>
    <t>Primjenjuje se samo na instituciju koja posluje u području promotivnih kredita – Vidjeti polje 1C9</t>
  </si>
  <si>
    <t>Primjenjuje se samo na člana institucionalnog sustava zaštite s odobrenjem za rad
– Vidjeti polja 1C3 i 1C4</t>
  </si>
  <si>
    <t>Primjenjuje se samo na subjekt koji je član grupe</t>
  </si>
  <si>
    <t>Primjenjuje se samo na neke subjekte – Vidjeti polja 1C8 i 1C10</t>
  </si>
  <si>
    <t>Pokazatelj rizika A.i) Regulatorni kapital i prihvatljive obveze koje institucija drži iznad minimalnog zahtjeva za regulatorni kapital i prihvatljive obveze (MREL)</t>
  </si>
  <si>
    <t>Taj se pokazatelj rizika još ne primjenjuje.</t>
  </si>
  <si>
    <t>Pokazatelj rizika A.ii) Omjer financijske poluge</t>
  </si>
  <si>
    <t>Pokazatelj rizika A.iii) Stopa redovnog osnovnog kapitala (stopa CET1)</t>
  </si>
  <si>
    <t>Pokazatelj rizika A.iv) Omjer ukupne izloženosti riziku i ukupne imovine (TRE/TA)</t>
  </si>
  <si>
    <t>Pokazatelj rizika B.i) Omjer neto stabilnih izvora financiranja (NSFR)</t>
  </si>
  <si>
    <t>Pokazatelj rizika B.ii) Koeficijent likvidnosne pokrivenosti (LCR)</t>
  </si>
  <si>
    <t>C. Stup „udio međubankovnih kredita i depozita u EU-u”</t>
  </si>
  <si>
    <t>Dodatni pokazatelj rizika D.i) Aktivnosti trgovanja, izražene kao iznos izloženosti riziku za tržišni rizik dužničkih instrumenata kojima se trguje i vlasnički kapital od: (a) ukupnog iznosa izloženosti riziku, (b) redovnog osnovnog kapitala i (c) ukupne imovine</t>
  </si>
  <si>
    <t>Dodatni pokazatelj rizika D.ii) Izvanbilančni nominalni iznos od: (a) ukupnog iznosa izloženosti riziku, (b) redovnog osnovnog kapitala i (c) ukupne imovine</t>
  </si>
  <si>
    <t>Dodatni pokazatelj rizika D.iii) Ukupna izloženost izvedenica od: (a) ukupnog iznosa izloženosti riziku, (b) redovnog osnovnog kapitala i (c) ukupne imovine</t>
  </si>
  <si>
    <t>Dodatni pokazatelj rizika D.iv) Složenost i mogućnost sanacije</t>
  </si>
  <si>
    <t>Dodatni pokazatelj rizika D.vi) Razina prethodnih izvanrednih javnih financijskih potpora</t>
  </si>
  <si>
    <t>A. Izloženost riziku</t>
  </si>
  <si>
    <t>B. Stabilnost i raznolikost izvora financiranja</t>
  </si>
  <si>
    <t>C. Važnost institucije za stabilnost financijskog sustava ili gospodarstva</t>
  </si>
  <si>
    <t>D. Dodatni pokazatelji rizika koje određuje sanacijsko tijelo</t>
  </si>
  <si>
    <t>Je li nadležno tijelo instituciji na pojedinačnoj razini odobrilo izuzeće od primjene pokazatelja rizika Omjer financijske poluge?</t>
  </si>
  <si>
    <t>Razina izvješćivanja o pokazatelju rizika Omjer financijske poluge</t>
  </si>
  <si>
    <t>Naziv matične institucije
(samo u slučaju izuzeća)</t>
  </si>
  <si>
    <t>Je li nadležno tijelo instituciji na pojedinačnoj razini odobrilo izuzeće od primjene pokazatelja rizika Stopa redovnog osnovnog kapitala?</t>
  </si>
  <si>
    <t>Razina izvješćivanja o pokazatelju rizika Stopa redovnog osnovnog kapitala</t>
  </si>
  <si>
    <t>Ukupni iznos izloženosti riziku, na razini izvješćivanja odabranoj u polju identifikacijske oznake 4A9</t>
  </si>
  <si>
    <t>Ukupna imovina, na razini izvješćivanja odabranoj u polju identifikacijske oznake 4A9</t>
  </si>
  <si>
    <t>Je li nadležno tijelo instituciji na pojedinačnoj razini odobrilo izuzeće od primjene pokazatelja rizika Koeficijent likvidnosne pokrivenosti?</t>
  </si>
  <si>
    <t>Razina izvješćivanja o pokazatelju rizika Koeficijent likvidnosne pokrivenosti</t>
  </si>
  <si>
    <t>Koeficijent likvidnosne pokrivenosti, na razini izvješćivanja odabranoj u polju identifikacijske oznake 4B2</t>
  </si>
  <si>
    <t>Je li nadležno tijelo instituciji na pojedinačnoj razini odobrilo izuzeće od izvještajnog zahtjeva?</t>
  </si>
  <si>
    <t>Razina izvješćivanja o pokazatelju rizika</t>
  </si>
  <si>
    <t>Ukupni iznos međubankovnih kredita na razini izvješćivanja odabranoj u polju identifikacijske oznake 4C2</t>
  </si>
  <si>
    <t>Ukupni iznos međubankovnih depozita na razini izvješćivanja odabranoj u polju identifikacijske oznake 4C2</t>
  </si>
  <si>
    <t>Ukupni izvanbilančni nominalni iznos, na razini izvješćivanja odabranoj u polju identifikacijske oznake 4A9</t>
  </si>
  <si>
    <t>Ukupna izloženost izvedenica, na razini izvješćivanja odabranoj u polju identifikacijske oznake 4A9</t>
  </si>
  <si>
    <t>Naziv institucionalnog sustava zaštite
(samo ako je prethodno odabrano Da)</t>
  </si>
  <si>
    <t>Ispunjava li institucija na referentni datum tri uvjeta utvrđena za ovo polje (vidjeti definicije i upute)?</t>
  </si>
  <si>
    <t>Članak 6. stavak 2. i članak 8. Delegirane uredbe i korak 1. Priloga 1. Delegiranoj uredbi</t>
  </si>
  <si>
    <t>Članak 6. stavak 3. i članak 8. Delegirane uredbe i korak 1. Priloga 1. Delegiranoj uredbi</t>
  </si>
  <si>
    <t>Članak 6. stavak 4. Delegirane uredbe i korak 1. Priloga 1. Delegiranoj uredbi</t>
  </si>
  <si>
    <t>Članak 6. stavci 5. do 9. Delegirane uredbe</t>
  </si>
  <si>
    <t>C. Utvrđivanje mogućih posebnosti za izračun pojedinačnih godišnjih doprinosa</t>
  </si>
  <si>
    <t>D. Nove institucije pod nadzorom i spajanja</t>
  </si>
  <si>
    <t>E. Referentni datum za obrazac za izvješćivanje</t>
  </si>
  <si>
    <t>B. Pojednostavljena metoda izračuna</t>
  </si>
  <si>
    <t>Puni registrirani naziv institucije</t>
  </si>
  <si>
    <t>Mjesto ili grad u kojem se institucija nalazi</t>
  </si>
  <si>
    <t>Identifikacijska oznaka pravne osobe (LEI) institucije za potrebe nadzora, prema preporuci Europskog nadzornog tijela za bankarstvo (EBA). Primjenjuje se na institucije koje podliježu obvezama izvješćivanja na temelju CRR-a.
. Poveznica na Preporuku EBA-e o uporabi LEI-ja: 
http://www.eba.europa.eu/regulation-and-policy/supervisory-reporting/consultation-paper-draft-recommendation-on-the-use-of-legal-entity-identifier-lei-
. Poveznica na identifikacijsku oznaku pravnih osoba (LEI) Odbora za regulatorni nadzor: http://www.leiroc.org/</t>
  </si>
  <si>
    <t>Alternativna/opća adresa e-pošte / poštanski pretinac</t>
  </si>
  <si>
    <t>Međunarodni format (+XX AAAA BBBBBB)</t>
  </si>
  <si>
    <t>„Kreditna institucija” znači kreditna institucija kako je definirana u članku 4. stavku 1. točki (1) Uredbe (EU) br. 575/2013, isključujući subjekte iz članka 2. stavka 5. Direktive 2013/36/EU</t>
  </si>
  <si>
    <t>Središnje tijelo znači tijelo:
– koje nadzire kreditne institucije (koje se nalaze u istoj državi članici) koje su stalno povezane s tim središnjim tijelom (koje ima poslovni nastan u istoj državi članici);
– koje ispunjava uvjete propisane člankom 10. CRR-a; i
– čije su povezane institucije u cijelosti ili djelomično izuzete od bonitetnih zahtjeva nadležnog tijela u nacionalnom pravu u skladu s člankom 10. CRR-a.</t>
  </si>
  <si>
    <t>Vidjeti 1C3</t>
  </si>
  <si>
    <t>. „Središnja druga ugovorna strana” (CCP) ovdje znači pravna osoba koja posreduje između drugih ugovornih strana u ugovorima kojima se trguje na jednom ili više financijskih tržišta, te postaje kupac svakom prodavatelju i prodavatelj svakom kupcu, a sjedište joj je u državi članici koja je iskoristila mogućnost iz članka 14. stavka 5. Uredbe (EU) br. 648/2012. 
. Članak 14. stavak 5. Uredbe (EU) br. 648/2012: „Odobrenje iz stavka 1. ne smije sprečavati države članice u donošenju ili daljnjoj primjeni dodatnih zahtjeva, u pogledu središnjih drugih ugovornih strana s poslovnim nastanom na njihovom državnom području, kao ni određenih zahtjeva za izdavanje odobrenja u skladu s Direktivom 2006/48/EZ.”</t>
  </si>
  <si>
    <t xml:space="preserve">. „institucija koja posluje u području promotivnih kredita” znači „banka koja odobrava promotivne kredite” ili „posrednička institucija”.
. „banka koja odobrava promotivne kredite” znači svaki poduzetnik ili subjekt koji je osnovala država članica, središnja država ili regionalna samouprava, koji odobrava promotivne kredite pod nekonkurentnim i neprofitnim uvjetima s ciljem promoviranja ciljeva javne politike te države, pod uvjetom da ta država ima obvezu štititi ekonomsku osnovu poduzetnika ili subjekta i štititi njegovo redovno poslovanje tijekom njezinog životnog vijeka, ili da za najmanje 90 % njegova početnog financiranja ili promotivnog kredita koji odobrava izravno ili neizravno jamči središnja država ili regionalna samouprava države članice.
. „posrednička institucija” znači kreditna institucija koja posreduje pri dodjeli promotivnih kredita pod uvjetom da ih ne dodjeljuje kao kredit krajnjem korisniku.
. „promotivni kredit” znači kredit koji odobrava banka koja odobrava promotivne kredite ili posrednička banka pod nekonkurentnim i neprofitnim uvjetima s ciljem promoviranja ciljeva javne politike središnje države ili regionalne samouprave države članice
</t>
  </si>
  <si>
    <t>. „hipotekarne kreditne institucije koje se financiraju pokrivenim obveznicama” znači institucije navedene u članku 45. stavku 3. BRRD-a. 
. Članak 45. stavak 3. BRRD-a: „Neovisno o stavku 1., sanacijsko tijelo izuzima od obveze trajnog ispunjavanja minimalnog zahtjeva za regulatorni kapital i prihvatljive obveze one hipotekarne kreditne institucije koje se financiraju pokrivenim obveznicama, a kojima prema nacionalnom pravu nije dopušteno primati depozite, s obzirom na to da će se:
(a) te institucije likvidirati nacionalnim postupcima u slučaju insolventnosti ili drugim vrstama postupaka koji će se provoditi u skladu s člankom 38., 40. ili 42. ove Direktive, namijenjenima za te institucije; i
(b) takvim nacionalnim postupcima u slučaju insolventnosti ili drugim vrstama postupaka osigurati da će vjerovnici, uključujući prema potrebi imatelje pokrivenih obveznica, snositi gubitke na takav način kojim se ispunjavaju ciljevi sanacije.”</t>
  </si>
  <si>
    <t>Ukupne obveze kako su definirane u:
(a) odjeljku 3. Direktive Vijeća 86/635/EEZ od 8. prosinca 1986. o godišnjim financijskim izvještajima i konsolidiranim financijskim izvještajima banaka i drugih financijskih institucija (SL L 372, 31.12.1986., str. 1.). 
Ili
(b) u skladu s MSFI-jem iz Uredbe (EZ) br. 1606/2002 Europskog parlamenta i Vijeća od 19. srpnja 2002. o primjeni međunarodnih računovodstvenih standarda (SL L 243, 11.9.2002., str. 1.).</t>
  </si>
  <si>
    <t>. Depoziti iz članka 6. stavka 1. Direktive 2014/49/EU (DGSD), isključujući privremena visoka salda kako su definirana u članku 6. stavku 2. te Direktive.
. Članak 6. stavak 1. DGSD-a: „U slučaju nedostupnosti depozita države članice osiguravaju da razina pokrića ukupnih depozita svakog deponenta jest iznos od 100 000 EUR”;
 Isključujući privremena visoka salda kako su definirana u članku 6. stavku 2. te Direktive: „Osim navedenog u stavku 1., države članice osiguravaju da sljedeći depoziti budu zaštićeni iznad 100 000 EUR barem tri mjeseca i najdulje 12 mjeseci nakon knjiženja iznosa ili od trenutka kada takvi depoziti postanu pravno prenosivi:
(a) depoziti od transakcija koje uključuju nekretnine koje su povezane s privatnom imovinom namijenjenom za stanovanje;
(b) depoziti koji služe za društvene potrebe utvrđene u nacionalnom pravu i vezane uz određene događaje u životu deponenta poput braka, razvoda, umirovljenja, ostavke, otpuštanja, invaliditeta ili smrti;
(c) depoziti koji služe za potrebe utvrđene u nacionalnom pravu i utemeljeni na plaćanju naknade iz osiguranja ili odštete za žrtve kaznenih djela ili žrtve pravosudnih pogrešaka.”</t>
  </si>
  <si>
    <t xml:space="preserve">. Pojednostavljena paušalna metodologija definirana je u članku 10. stavcima 1. do 6. Delegirane uredbe i članku 8. stavku 5. Provedbene uredbe. 
. Na temelju nje se može utvrditi ispunjava li institucija uvjete za pojednostavljenu paušalnu metodologiju na temelju polja „Ukupne obveze” (koje su jednake ukupnoj imovini), „Regulatorni kapital” i „Osigurani depoziti” koji su prethodno iskazani. </t>
  </si>
  <si>
    <t>. „izvedenice”: vidjeti 2C1</t>
  </si>
  <si>
    <t xml:space="preserve">. „Obveze”: vidjeti 2C1 </t>
  </si>
  <si>
    <t>Vidjeti 1A7</t>
  </si>
  <si>
    <t>Omjer financijske poluge – primjena definicije osnovnog kapitala u prijelaznom razdoblju kako je utvrđena za potrebe obrasca broj 47 (LRCalc) iz Priloga X. Uredbi EU-a o COREP-u i FINREP-u (Izvješćivanje o financijskoj poluzi).</t>
  </si>
  <si>
    <t>Vidjeti 4A2</t>
  </si>
  <si>
    <t>Redovni osnovni kapital na koji se upućuje u člancima 26. do 50. CRR-a i kako je utvrđen za potrebe obrasca 1/CA1 iz Priloga I. Uredbi EU-a o COREP-u i FINREP-u (Izvješćivanje o regulatornom kapitalu i kapitalnim zahtjevima).</t>
  </si>
  <si>
    <t>Ukupni iznos izloženosti riziku kako je definiran u članku 92. stavku 3. CRR-a i kako je utvrđen za potrebe obrasca broj 2/CA2 iz Priloga I. Uredbi EU-a o COREP-u i FINREP-u (Izvješćivanje o regulatornom kapitalu i kapitalnim zahtjevima).</t>
  </si>
  <si>
    <t>Stopa redovnog osnovnog kapitala znači stopa na koju se upućuje u članku 92. stavku 2. točki (a) i kako je utvrđena za potrebe obrasca 3/CA3 iz Priloga I. Uredbi EU-a o COREP-u i FINREP-u (Izvješćivanje o regulatornom kapitalu i kapitalnim zahtjevima).</t>
  </si>
  <si>
    <t>Vidjeti 2A1</t>
  </si>
  <si>
    <t>Koeficijent likvidnosne pokrivenosti (LCR) kako je definiran u članku 412. CRR-a i Delegiranoj uredbi Komisije 2015/61. O koeficijentu se izvješćuje u skladu s Uredbom EU-a o COREP-u i FINREP-u</t>
  </si>
  <si>
    <t>. Međubankovni krediti definiraju se kao zbroj knjigovodstvenih iznosa kredita i predujmova kreditnim institucijama i drugim financijskim društvima kako je utvrđeno za potrebe obrazaca broj 4.1., 4.2.1., 4.2.2., 4.3.1. i 4.4.1. iz Priloga III. i Priloga IV. te obrazaca broj 4.6, 4.7, 4.8, 4.9 i 4.10 iz Priloga IV. Uredbi EU-a o COREP-u i FINREP-u. 
. Za definiciju „kredita i predujmova” vidjeti dio 1. Priloga V. (točka 32. i točka 44. podtočka (a)) Uredbi EU-a o COREP-u i FINREP-u. 
. Za definiciju „kreditnih institucija i drugih financijskih društava” vidjeti dio 1. Priloga V. (točka 42. podtočke (c) i (d)) Uredbi EU-a o COREP-u i FINREP-u.</t>
  </si>
  <si>
    <t>Međubankovni depoziti definiraju se kao knjigovodstveni iznos depozita kreditnih institucija i drugih financijskih društava kako je utvrđeno za potrebe obrasca broj 8.1. iz Priloga III. i IV. Uredbi EU-a o COREP-u i FINREP-u.</t>
  </si>
  <si>
    <t>Ukupni međubankovni krediti i depoziti u EU-u zbroj su ukupnih međubankovnih kredita i depozita koje institucije drže u svakoj državi članici, izračunano u skladu s člankom 15. Delegirane uredbe Komisije 2015/63.</t>
  </si>
  <si>
    <t>. Članak 92. stavak 3. točka (b) podtočka i. CRR-a: „kapitalni zahtjevi za poslove iz knjige trgovanja institucije određeni u skladu s glavom IV. ovog dijela ili dijelom četvrtim, ovisno o tome što je primjenjivo, za sljedeće: i. pozicijski rizik”
. Članak 92. stavak 4. točka (b) CRR-a: „institucije množe kapitalne zahtjeve iz točaka od (b) do (e) tog stavka s 12,5.”</t>
  </si>
  <si>
    <t>„Ukupni izvanbilančni nominalni iznos” utvrđen je kao zbroj iznosa iz redaka 100, 140, 150 i 160 te iz stupca 070 obrasca C 40.00</t>
  </si>
  <si>
    <t xml:space="preserve">„Ukupna izloženost izvedenica” utvrđena je kao zbroj iznosa iz redaka 060, 070, 080, 090, 100, 110, 120, 130 i 140 obrasca C 47.00 </t>
  </si>
  <si>
    <t>Vidjeti 1C5</t>
  </si>
  <si>
    <t>„Da” znači da su na referentni datum ispunjena tri uvjeta u nastavku:
   (a) institucija pripada grupi koja podliježe restrukturiranju nakon primitka državnih ili istovjetnih sredstava, npr. u okviru aranžmana financiranja sanacije;
(b) institucija pripada grupi koja je još uvijek u fazi restrukturiranja ili zatvaranja ili likvidacije;
(c) institucija pripada grupi koja nije u posljednje dvije godine provedbe plana restrukturiranja.</t>
  </si>
  <si>
    <t>U skladu s objavom nadzornog tijela</t>
  </si>
  <si>
    <t>Primjer: Treurenberg 22</t>
  </si>
  <si>
    <t xml:space="preserve">Odaberite s padajućeg popisa </t>
  </si>
  <si>
    <t>Prema preporuci nacionalnog sanacijskog tijela</t>
  </si>
  <si>
    <t>U ovom polju institucija može navesti funkcionalnu adresu e-pošte, ako je dostupna</t>
  </si>
  <si>
    <t>U ovom polju institucija može navesti telefonski broj.</t>
  </si>
  <si>
    <t>. Vidjeti Uredbu EU-a o COREP-u i FINREP-u</t>
  </si>
  <si>
    <t xml:space="preserve">. Ovo se polje popunjava automatski zbrajanjem dvaju prethodnih polja.
. Omogućuje utvrđivanje računovodstvene vrijednosti za sve obveze koje proizlaze iz izvedenica kako je definirano u polju 2C1 (čak i ako se drže izvanbilančno u skladu s nacionalnim računovodstvenim standardima).
. Na temelju ovog iznosa izračunat će se prag od 75 % koji se primjenjuje na polje 2C1 „Obveze koje proizlaze iz svih ugovora o izvedenicama (isključujući kreditne izvedenice) vrednovane u skladu s metodologijom za izračun omjera financijske poluge”.  </t>
  </si>
  <si>
    <t>. Ovo se polje popunjava automatski primjenom praga na polje 2C1 „Obveze koje proizlaze iz svih ugovora o izvedenicama (isključujući kreditne izvedenice) vrednovane u skladu s metodologijom za izračun omjera financijske poluge”, tako da ne iznose manje od 75 % „Ukupne računovodstvene vrijednosti obveza koje proizlaze iz svih ugovora o izvedenicama (isključujući kreditne izvedenice)” u polju 2C4.</t>
  </si>
  <si>
    <t xml:space="preserve">. Ovo se polje automatski popunjava tako što se polje 2C2 „Računovodstvena vrijednost obveza koje proizlaze iz svih ugovora o izvedenicama (isključujući kreditne izvedenice) koje se knjiže bilančno, ako je primjenjivo”, koja je uključena u polje 2A1 „Ukupne obveze”, zamjenjuje „Obvezama koje proizlaze iz svih ugovora o izvedenicama (isključujući kreditne izvedenice) vrednovanima u skladu s metodologijom za izračun omjera financijske poluge nakon primjene praga” u polju 2C5. 
</t>
  </si>
  <si>
    <t xml:space="preserve">Ovo se polje automatski popunjava oduzimanjem 3A1 od „Obveza koje proizlaze iz svih ugovora o izvedenicama (isključujući kreditne izvedenice) vrednovanih u skladu s metodologijom za izračun omjera financijske poluge” (2C1).  </t>
  </si>
  <si>
    <t>. Ovo se polje automatski popunjava dijeljenjem „Obveza koje proizlaze iz svih ugovora o izvedenicama (isključujući kreditne izvedenice) vrednovanih u skladu s metodologijom za izračun omjera financijske poluge nakon primjene praga” (2C5) s „Obvezama koje proizlaze iz svih ugovora o izvedenicama (isključujući kreditne izvedenice) vrednovanima u skladu s metodologijom za izračun omjera financijske poluge” (2C1).</t>
  </si>
  <si>
    <t>Ovo se polje automatski popunjava oduzimanjem 3B1 od 2C1 (primjenom iste logike kao za 3A2)</t>
  </si>
  <si>
    <t>Vidjeti 3A3</t>
  </si>
  <si>
    <t>Vidjeti 3A7</t>
  </si>
  <si>
    <t>Ovo se polje automatski popunjava zbrajanjem 3B7 i 3B4 (primjenom iste logike kao za 3A8)</t>
  </si>
  <si>
    <t>Ovo se polje automatski popunjava oduzimanjem 3C1 od 2C1 (primjenom iste logike kao za 3A2)</t>
  </si>
  <si>
    <t>Ovo se polje automatski popunjava množenjem 3C1 s 3C3 (primjenom iste logike kao za 3A4)</t>
  </si>
  <si>
    <t>Ovo se polje automatski popunjava zbrajanjem 3C7 i 3C4 (primjenom iste logike kao za 3A8)</t>
  </si>
  <si>
    <t>Ovo se polje automatski popunjava oduzimanjem 3D1 od 2C1 (primjenom iste logike kao za 3A2)</t>
  </si>
  <si>
    <t>Ovo se polje automatski popunjava množenjem 3D1 s 3D3 (primjenom iste logike kao za 3A4)</t>
  </si>
  <si>
    <t>Ovo se polje automatski popunjava zbrajanjem 3D7 i 3D4 (primjenom iste logike kao za 3A8)</t>
  </si>
  <si>
    <t>Ovo se polje automatski popunjava oduzimanjem 3E1 od 2C1 (primjenom iste logike kao za 3A2)</t>
  </si>
  <si>
    <t>Ovo se polje automatski popunjava množenjem 3E1 s 3E3 (primjenom iste logike kao za 3A4)</t>
  </si>
  <si>
    <t>Ovo se polje automatski popunjava zbrajanjem 3E7 i 3E4 (primjenom iste logike kao za 3A8)</t>
  </si>
  <si>
    <t>Ovo se polje automatski popunjava oduzimanjem 3F1 od 2C1 (primjenom iste logike kao za 3A2)</t>
  </si>
  <si>
    <t>Ovo se polje automatski popunjava množenjem 3F1 s 3F3 (primjenom iste logike kao za 3A4)</t>
  </si>
  <si>
    <t>Ovo se polje automatski popunjava zbrajanjem 3F7 i 3F4 (primjenom iste logike kao za 3A8)</t>
  </si>
  <si>
    <t>Na datum izvješćivanja i na razini izvješćivanja koji su odabrani u polju 4A2</t>
  </si>
  <si>
    <t>Primjenjuje se isto pravilo kao za 4A3</t>
  </si>
  <si>
    <t>Primjenjuje se isto pravilo kao za 4A4</t>
  </si>
  <si>
    <t>Primjenjuje se isto pravilo kao za 4A6</t>
  </si>
  <si>
    <t>Ovo polje treba popuniti na datum izvješćivanja i na razini izvješćivanja koji su odabrani u polju 4A9</t>
  </si>
  <si>
    <t>Ovo se polje popunjava automatski</t>
  </si>
  <si>
    <t>. Na datum izvješćivanja i na razini izvješćivanja koji su odabrani u polju 4A9). Podatke treba navesti u skladu s računovodstvenim standardima.
. Ako je razina izvješćivanja u polju 4A9 „Pojedinačna”, vrijednost u polju 4A17 mora biti jednaka kao i vrijednost u polju 2A1 (ukupne obveze jednake su ukupnoj imovini koja je jednaka ukupnoj bilanci).</t>
  </si>
  <si>
    <t>Na datum izvješćivanja i na razini izvješćivanja koji su odabrani u polju 4B2</t>
  </si>
  <si>
    <t xml:space="preserve">Od institucije se traži da zbroji sve iznose navedene u rubrikama koje su utvrđene stupcem i retkom u relevantnim predlošcima. </t>
  </si>
  <si>
    <t>– Od institucije se traži da zbroji sve iznose navedene u rubrikama koje su utvrđene stupcem i retkom u relevantnim predlošcima.</t>
  </si>
  <si>
    <t>Ovo polje treba popuniti na datum izvješćivanja i na razini izvješćivanja koji su odabrani u polju 4A9 za stopu redovnog osnovnog kapitala</t>
  </si>
  <si>
    <t>Ovo se polje primjenjuje samo ako je vrijednost u polju 1C4 „Da”. 
. Treba upisati puni registrirani naziv institucionalnog sustava zaštite.</t>
  </si>
  <si>
    <t>Uredba EU-a o COREP-u i FINREP-u
Poveznica: http://data.europa.eu/eli/reg_impl/2014/680/2018-12-01</t>
  </si>
  <si>
    <t>SVEUKUPNI FORMAT</t>
  </si>
  <si>
    <t>Je li obrazac potpun?
(„NOK” znači da treba popuniti)</t>
  </si>
  <si>
    <t>Jesu li upisane nule (0)? 
(„NOK” znači da subjekt koji izvješćuje treba ispraviti; „Upozorenje” znači da subjekt koji izvješćuje treba provjeriti)</t>
  </si>
  <si>
    <t>Je li prošlo kontrolu? 
(„NOK” znači da subjekt koji izvješćuje treba ispraviti; „Upozorenje” znači da subjekt koji izvješćuje treba provjeriti)</t>
  </si>
  <si>
    <t>SVEUKUPNA DOSLJEDNOST</t>
  </si>
  <si>
    <t>Kreditna institucija ne može istodobno biti investicijsko društvo i obrnuto. Institucija mora biti samo jedno od navedenog</t>
  </si>
  <si>
    <t>Središnje tijelo („1C2”) mora izvještavati na (pot)konsolidiranoj razini („4A2”) (Omjer financijske poluge).</t>
  </si>
  <si>
    <t>Središnje tijelo („1C2”) mora izvještavati na (pot)konsolidiranoj razini („4A9”) (Redovni osnovni kapital)</t>
  </si>
  <si>
    <t>Središnje tijelo („1C2”) mora izvještavati na (pot)konsolidiranoj razini („4B2”) (Koeficijent likvidnosne pokrivenosti)</t>
  </si>
  <si>
    <t>Središnje tijelo („1C2”) mora izvještavati na (pot)konsolidiranoj razini („4C2”) (Međubankovni krediti i depoziti)</t>
  </si>
  <si>
    <t>Instituciji se ne može dati odobrenje iz članka 113. stavka 7. CRR-a („1C4”) ako nije član institucionalnog sustava zaštite („1C3”)</t>
  </si>
  <si>
    <t>Samo investicijsko društvo („1C7”) može biti investicijsko društvo koje ima odobrenje samo za pružanje ograničenih usluga („1C8”).</t>
  </si>
  <si>
    <t>Ugovori o izvedenicama (isključujući kreditne izvedenice) vrednovani u skladu s metodologijom za izračun omjera financijske poluge („2C1”) vrlo će vjerojatno imati vrijednost veću od nule ako je ukupna računovodstvena vrijednost obveza koje proizlaze iz svih ugovora o izvedenicama (isključujući kreditne izvedenice) („2C4”) veća od nule</t>
  </si>
  <si>
    <t>Računovodstvena vrijednost obveza koje proizlaze iz svih ugovora o izvedenicama (isključujući kreditne izvedenice) koje se knjiže bilančno („2C2”) mora biti manja od ukupnih obveza („2A1”)</t>
  </si>
  <si>
    <t>Samo institucija koja je središnja druga ugovorna strana („1C5”) može odbiti obveze povezane s aktivnostima poravnanja („3A8”)</t>
  </si>
  <si>
    <t>Datum početka nadzora („1D1”) treba upisati samo ako je riječ o datumu u godini koja prethodi razdoblju doprinosa. U suprotnom polje treba ostaviti prazno.</t>
  </si>
  <si>
    <t>Institucije dostavljaju SRB-u posljednje odobrene godišnje financijske izvještaje dostupne prije 31. prosinca godine koja prethodi razdoblju doprinosa. Provjeriti referentni datum („1E1”)</t>
  </si>
  <si>
    <t>Računovodstvena vrijednost obveza koje proizlaze iz svih ugovora o izvedenicama (isključujući kreditne izvedenice) koje se knjiže bilančno („2C2”) mora biti veća ili jednaka unutargrupnim obvezama koje proizlaze iz izvedenica koje se knjiže bilančno („3F6”)</t>
  </si>
  <si>
    <t>Vrijednost izvedenica povezanih s aktivnostima poravnanja („3A1”) treba biti manja ili jednaka ukupnoj vrijednosti izvedenica („2C1”)</t>
  </si>
  <si>
    <t>Vrijednost izvedenica povezanih s aktivnostima središnjeg depozitorija vrijednosnih papira („3B1”) treba biti manja ili jednaka ukupnoj vrijednosti izvedenica („2C1”).</t>
  </si>
  <si>
    <t>Vrijednost izvedenica povezanih s držanjem imovine ili novca klijenata („3C1”) treba biti manja ili jednaka ukupnoj vrijednosti izvedenica („2C1”).</t>
  </si>
  <si>
    <t>Vrijednost izvedenica povezanih s poslovanjem u području promotivnih kredita („3D1”) treba biti manja ili jednaka ukupnoj vrijednosti izvedenica („2C1”).</t>
  </si>
  <si>
    <t>Vrijednost izvedenica povezanih s obvezama institucionalnog sustava zaštite („3E1”) treba biti manja ili jednaka ukupnoj vrijednosti izvedenica („2C1”).</t>
  </si>
  <si>
    <t>Vrijednost izvedenica povezanih s unutargrupnim obvezama („3F1”) treba biti manja ili jednaka ukupnoj vrijednosti izvedenica („2C1”).</t>
  </si>
  <si>
    <t>Ako nadležno tijelo instituciji na pojedinačnoj razini nije odobrilo izuzeće od primjene pokazatelja rizika Omjer financijske poluge („4A1”), razina izvješćivanja o pokazatelju rizika Omjer financijske poluge treba biti pojedinačna („4A2”)</t>
  </si>
  <si>
    <t>Ako nadležno tijelo instituciji na pojedinačnoj razini nije odobrilo izuzeće od primjene pokazatelja rizika Stopa redovnog osnovnog kapitala („4A8”), razina izvješćivanja o pokazatelju rizika Stopa redovnog osnovnog kapitala treba biti pojedinačna („4A9”)</t>
  </si>
  <si>
    <t>Ako nadležno tijelo instituciji na pojedinačnoj razini nije odobrilo izuzeće od primjene pokazatelja rizika Koeficijent likvidnosne pokrivenosti („4B1”), razina izvješćivanja o pokazatelju rizika Koeficijent likvidnosne pokrivenosti treba biti pojedinačna („4B2”)</t>
  </si>
  <si>
    <t>Ako je vrijednost u polju „4A9” „pojedinačna”, ukupna imovina u polju „4A17” mora biti jednaka ukupnim obvezama u polju „2A1”</t>
  </si>
  <si>
    <t>Ako nadležno tijelo instituciji na pojedinačnoj razini nije odobrilo izuzeće od izvještajnog zahtjeva za međubankovne kredite i depozite („4C1”), razina izvješćivanja treba biti pojedinačna („4C2”)</t>
  </si>
  <si>
    <t>Ako je vrijednost u polju „4C2” „Pojedinačna”, ukupni iznos međubankovnih depozita („4C7”) mora biti manji od ukupnih obveza institucije („2A1”)</t>
  </si>
  <si>
    <t>Ukupna izloženost izvedenica („4D9”) mora biti jednaka ili veća od izvedenica poravnanih preko središnje druge ugovorne strane („4D10”)</t>
  </si>
  <si>
    <t>Zbroj odbitaka („2A2” + „2A3” + „3A8” + „3B8” + „3C8” + „3D8”) ne može biti veći od ukupnih obveza („2A1”).</t>
  </si>
  <si>
    <t>Ako institucija ne ispunjava uvjete za paušalno plaćanje („2B2”), treba jasno navesti da alternativna metoda izračuna „Nije primjenjiva” („2B3” = „Nije primjenjivo”).</t>
  </si>
  <si>
    <t>Polje „2B3” obvezno je ako institucija ispunjava uvjete za pojednostavljeni paušalni godišnji doprinos za male institucije („2B2”).</t>
  </si>
  <si>
    <t>Ako je nadležno tijelo instituciji (koja nije središnje tijelo) na pojedinačnoj razini odobrilo izuzeće od primjene pokazatelja rizika Koeficijent likvidnosne pokrivenosti („4B1”), razina izvješćivanja o pokazatelju rizika Koeficijent likvidnosne pokrivenosti ne bi trebala  biti pojedinačna („4B2”).</t>
  </si>
  <si>
    <t>Investicijsko društvo (1C7 ili 1C8) ne može prihvatiti osigurane depozite.</t>
  </si>
  <si>
    <t>Samo kreditna institucija može biti član institucionalnog sustava zaštite i u tom slučaju u polje „1C4” može upisati „Da” ili „Ne”.  U svim drugim slučajevima vrijednost u polju „1C4” mora biti „Nije primjenjivo”.</t>
  </si>
  <si>
    <t>Ključne napomene</t>
  </si>
  <si>
    <t>A. Cilj i struktura obrasca za izvješćivanje</t>
  </si>
  <si>
    <t xml:space="preserve">U skladu s člankom 70. Uredbe (EU) br. 806/2014 (dalje u tekstu: Uredba o SRM-u), svake godine izračun doprinosa pojedinih institucija temelji se na:
</t>
  </si>
  <si>
    <t>B. Opće upute za ispunjavanje obrasca za izvješćivanje</t>
  </si>
  <si>
    <t>C. Podnošenje obrasca za izvješćivanje i daljnji koraci</t>
  </si>
  <si>
    <t xml:space="preserve">Rok za podnošenje: Cijeli obrazac za izvješćivanje treba dostaviti nacionalnom sanacijskom tijelu u skladu s pravilima koja to tijelo utvrdi (bilješka 3.). </t>
  </si>
  <si>
    <t xml:space="preserve">Ako institucija ne dostavi informacije, SRB će koristiti procjene ili vlastite pretpostavke kako bi izračunao godišnji doprinos institucije ili će dotičnoj instituciji pripisati najviši multiplikator za prilagodbu riziku kako je navedeno u članku 9. Delegirane uredbe (bilješka 6.). </t>
  </si>
  <si>
    <t>Ako je informacije ili podatke dostavljene nacionalnom sanacijskom tijelu potrebno ažurirati ili ispraviti, ažurirane informacije odnosno ispravci dostavljaju se nacionalnom sanacijskom tijelu bez nepotrebnog odlaganja (bilješka 3.). U takvim će slučajevima SRB prilagoditi godišnji doprinos u skladu s ažuriranim informacijama pri izračunu godišnjeg doprinosa institucije za sljedeće razdoblje doprinosa (bilješka 6.).</t>
  </si>
  <si>
    <t>Istražne ovlasti SRB-a: U skladu s člancima 34., 35. i 36. Uredbe o SRM-u i za potrebe obavljanja svojih zadaća na temelju te Uredbe, SRB može u okolnostima navedenima u tim člancima zatražiti informacije, provoditi istrage i/ili provjere na licu mjesta.</t>
  </si>
  <si>
    <t>D. Pravni izvori</t>
  </si>
  <si>
    <t xml:space="preserve"> Glavni pravni izvori u ovom obrascu za izvješćivanje</t>
  </si>
  <si>
    <t>Napomene:</t>
  </si>
  <si>
    <t>1. Članak 2. točka (c) Uredbe o SRM-u</t>
  </si>
  <si>
    <t xml:space="preserve">2. Članak 12. Delegirane uredbe </t>
  </si>
  <si>
    <t xml:space="preserve">3. Članak 14. Delegirane uredbe </t>
  </si>
  <si>
    <t xml:space="preserve">4. Članak 2. Delegirane uredbe  </t>
  </si>
  <si>
    <t xml:space="preserve">5. Članak 8. Delegirane uredbe </t>
  </si>
  <si>
    <t xml:space="preserve">6. Članak 17. Delegirane uredbe </t>
  </si>
  <si>
    <t xml:space="preserve">7. Članak 13. Delegirane uredbe </t>
  </si>
  <si>
    <t xml:space="preserve">8. Članak 3. stavak 11. Delegirane uredbe </t>
  </si>
  <si>
    <t>Institucije koje ispunjavaju uvjete za pojednostavljenu metodu izračuna trebaju slijediti posebne upute u obrascu za izvješćivanje.</t>
  </si>
  <si>
    <t>Institucije trebaju slijediti upute, definicije i smjernice koje su utvrđene u ovom obrascu za izvješćivanje.</t>
  </si>
  <si>
    <t>doprinos se izračunava razmjerno iznosu obveza pojedinačne institucije, isključujući regulatorni kapital, umanjenih za osigurane depozite, u odnosu na ukupne obveze, isključujući regulatorni kapital, umanjene za osigurane depozite svih institucija s odobrenjem na državnim područjima svih država članica sudionica (osnovni godišnji doprinos); i</t>
  </si>
  <si>
    <t>doprinos koji se izračunava ovisno o profilu rizičnosti institucije (doprinos prilagođen za rizik).</t>
  </si>
  <si>
    <t>Opće informacije:</t>
  </si>
  <si>
    <t>Osnovni godišnji doprinos:</t>
  </si>
  <si>
    <t>Odbici:</t>
  </si>
  <si>
    <t>Definicije i upute:</t>
  </si>
  <si>
    <t>Područje primjene: Ovaj obrazac za izvješćivanje primjenjuje se na sljedeće institucije na razini pravnog subjekta:</t>
  </si>
  <si>
    <t>•  Kreditne institucije sa sjedištem u državi članici sudionici, kako su definirane u članku 2. stavku 1. točki 2. Direktive 2014/59/EU; i</t>
  </si>
  <si>
    <t>(a) središnjeg tijela i povezanih institucija ako su povezane institucije u cijelosti ili djelomično izuzete od primjene bonitetnih zahtjeva u nacionalnom pravu u skladu s člankom 10. CRR-a. U tom konkretnom slučaju, potrebno je ispuniti samo jedan obrazac za izvješćivanje informacijama na konsolidiranoj razini (bilješka 4.);</t>
  </si>
  <si>
    <t>•  Za LCR: o pokazatelju će se izvijestiti na razini likvidnosne podgrupe. Ocjena dobivena na temelju tog pokazatelja na razini likvidnosne podgrupe pripisuje se svakoj instituciji koja pripada toj likvidnosnoj podgrupi za potrebe izračunavanja pokazatelja rizika institucije; i</t>
  </si>
  <si>
    <t>•  Za ostale okolnosti utvrđene u CRR-u: o odgovarajućim se pokazateljima može izvijestiti na konsolidiranoj razini. U takvim slučajevima, ocjena dobivena na temelju tih pokazatelja na konsolidiranoj razini pripisuje se svakoj instituciji koja pripada grupi za potrebe izračunavanja pokazatelja rizika institucije.</t>
  </si>
  <si>
    <t>Ako su se dvije institucije obuhvaćene područjem primjene spojile u tekućoj godini izvješćivanja (kako je prethodno definirano pod br. 3), mogući su različiti scenariji:</t>
  </si>
  <si>
    <t>•  Spajanjem dviju institucija nastaje nova institucija kojoj je odobrena licenca (A+B=C)</t>
  </si>
  <si>
    <t>•  Jedna institucija zadržava bankarsku licencu (A+B=A)</t>
  </si>
  <si>
    <t>•  Djelomično spajanje u kojem obje institucije zadržavaju svoje bankarske licence (A+B=A+B)</t>
  </si>
  <si>
    <t>U svim tim slučajevima obratite se nadležnom nacionalnom sanacijskom tijelu.</t>
  </si>
  <si>
    <t>Postupak osiguravanja kvalitete na razini institucije:</t>
  </si>
  <si>
    <t xml:space="preserve">(b) u određenim okolnostima od institucija se može zatražiti da podnesu dodatni dokument o jamstvu. U takvim će slučajevima nacionalno sanacijsko tijelo dati daljnje upute.  </t>
  </si>
  <si>
    <t>Opća pravila o formatu i zadane vrijednosti:</t>
  </si>
  <si>
    <t>(a) Podatke treba navesti u formatu utvrđenom za svako polje. Vrijednosti podataka treba navesti u apsolutnim iznosima (ne u negativnim iznosima). Novčane iznose treba navesti u eurima, zaokruženo na najbližu jedinicu (odnosno iznosi ne bi smjeli sadržavati decimale). Decimale treba odvojiti točkom (.) ili zarezom (,), ovisno o postavkama jezika u Excelu.</t>
  </si>
  <si>
    <t>•  „Nije primjenjivo” ako polje nije primjenjivo na banku (npr. ako institucija ne ispunjava uvjete za paušalni godišnji doprinos za male institucije, pitanje u polju „2B3” o alternativnom izračunu ili iznosu pojedinačnog godišnjeg doprinosa nije primjenjivo)</t>
  </si>
  <si>
    <t>•  „Nije dostupno” ako je polje primjenjivo na instituciju, ali nema pojave (povezano sa sljedećom točkom).</t>
  </si>
  <si>
    <t>Pitanja koja se odnose na ispunjavanje obrasca za izvješćivanje treba uputiti nacionalnom sanacijskom tijelu u skladu s pravilima koja to tijelo utvrdi.</t>
  </si>
  <si>
    <t>Direktiva 2014/59/EU Europskog parlamenta i Vijeća od 15. svibnja 2014. o uspostavi okvira za oporavak i sanaciju kreditnih institucija i investicijskih društava</t>
  </si>
  <si>
    <t>Dalje u tekstu: BRRD (Direktiva o oporavku i sanaciji banaka)</t>
  </si>
  <si>
    <t>Poveznica: https://eur-lex.europa.eu/legal-content/HR/TXT/?uri=CELEX:02014L0059-20190627</t>
  </si>
  <si>
    <t>Uredba (EU) br. 806/2014 Europskog parlamenta i Vijeća od 15. srpnja 2014. o utvrđivanju jedinstvenih pravila i jedinstvenog postupka za sanaciju kreditnih institucija i određenih investicijskih društava u okviru jedinstvenog sanacijskog mehanizma i jedinstvenog fonda za sanaciju</t>
  </si>
  <si>
    <t>Dalje u tekstu: Uredba o SRM-u (Uredba o jedinstvenom sanacijskom mehanizmu)</t>
  </si>
  <si>
    <t>Poveznica: http://data.europa.eu/eli/reg/2014/806/oj</t>
  </si>
  <si>
    <t>Dalje u tekstu: Delegirana uredba</t>
  </si>
  <si>
    <t>Poveznica: http://data.europa.eu/eli/reg_del/2015/63/2015-01-17</t>
  </si>
  <si>
    <t>Dalje u tekstu: Provedbena uredba</t>
  </si>
  <si>
    <t>Poveznica: http://data.europa.eu/eli/reg_impl/2015/81/oj</t>
  </si>
  <si>
    <t>Uredba (EU) br. 575/2013 Europskog parlamenta i Vijeća od 26. lipnja 2013. o bonitetnim zahtjevima za kreditne institucije i investicijska društva i o izmjeni Uredbe (EU) br. 648/2012 (CRR)</t>
  </si>
  <si>
    <t>Dalje u tekstu: CRR (Uredba o kapitalnim zahtjevima)</t>
  </si>
  <si>
    <t>Poveznica: http://data.europa.eu/eli/reg/2013/575/2019-06-27</t>
  </si>
  <si>
    <t>Provedbena uredba Komisije (EU) 680/2014 od 16. travnja 2014. o utvrđivanju provedbenih tehničkih standarda o nadzornom izvješćivanju institucija u skladu s Uredbom (EU) br. 575/2013 Europskog parlamenta i Vijeća</t>
  </si>
  <si>
    <t>Dalje u tekstu: Uredba EU-a o COREP-u i FINREP-u</t>
  </si>
  <si>
    <t>Poveznica: http://data.europa.eu/eli/reg_impl/2014/680/2018-12-01</t>
  </si>
  <si>
    <t>Direktiva 2014/49/EU od 16. travnja 2014. o sustavima osiguranja depozita</t>
  </si>
  <si>
    <t>Dalje u tekstu: Direktiva 2014/49/EU (DGSD)</t>
  </si>
  <si>
    <t>Poveznica: http://data.europa.eu/eli/dir/2014/49/2014-07-02</t>
  </si>
  <si>
    <t>Prikupljaju se informacije na temelju kojih je moguće utvrditi o kojoj je instituciji riječ.</t>
  </si>
  <si>
    <t>Prikupljaju se informacije za izračun osnovnog godišnjeg doprinosa i za utvrđivanje ispunjava li institucija uvjete za pojednostavljenu metodu izračuna.</t>
  </si>
  <si>
    <t>Delegirana uredba Komisije (EU) 2015/63 оd 21. listopada 2014. o dopuni Direktive 2014/59/EU Europskog parlamenta i Vijeća u vezi s ex ante doprinosima aranžmanima financiranja sanacije</t>
  </si>
  <si>
    <t>Provedbena uredba Vijeća (EU) 2015/81 od 19. prosinca 2014. o utvrđivanju jedinstvenih uvjeta primjene Uredbe (EU) br. 806/2014 Europskog parlamenta i Vijeća u vezi s ex ante doprinosima jedinstvenom fondu za sanaciju</t>
  </si>
  <si>
    <t>Ali je Enotni odbor za reševanje (SRB) povabil vašo institucijo, naj izpolni celoten obrazec za poročanje podatkov, da bi lahko izvedla oceno v skladu s členom 10(8) Delegirane uredbe." ?</t>
  </si>
  <si>
    <t>Kas ühtne kriisilahendusnõukogu (Single Resolution Board) on palunud teie asutust täitma täielikku andmepäringu vormi, et viia läbi hindamine vastavalt delegeeritud määruse artikli 10 lõikele 8?</t>
  </si>
  <si>
    <t>Vai Vienotā noregulējuma valde ir aicinājusi jūsu iestādi aizpildīt pilnu Datu ziņošanas veidlapu, lai veiktu novērtēšanu saskaņā ar Deleģētās regulas 10. panta 8. punktu?</t>
  </si>
  <si>
    <t>Vyzvala SRB Vašu inštitúciu, aby vyplnila celý formulár hlásenia údajov s cieľom vykonať hodnotenie podľa článku 10 ods. 8 delegovaného nariadenia?</t>
  </si>
  <si>
    <t>Onko kriisinratkaisuneuvosto pyytänyt laitostanne täyttämään koko tiedonkeruulomakkeen delegoidun asetuksen 10 artiklan kohdan 8 mukaisen arvioinnin suorittamiseksi?</t>
  </si>
  <si>
    <t>1. Opće informacije</t>
  </si>
  <si>
    <t>B1</t>
  </si>
  <si>
    <t>Lies mich</t>
  </si>
  <si>
    <t>Teave</t>
  </si>
  <si>
    <t>Σημαντικές πληροφορίες</t>
  </si>
  <si>
    <t>Lueminut</t>
  </si>
  <si>
    <t>Lisez-moi</t>
  </si>
  <si>
    <t>Leggimi</t>
  </si>
  <si>
    <t>Įvadas</t>
  </si>
  <si>
    <t>Izlasi</t>
  </si>
  <si>
    <t>Lees mij</t>
  </si>
  <si>
    <t>Preberi</t>
  </si>
  <si>
    <t>Инструкция</t>
  </si>
  <si>
    <t>Pročitati</t>
  </si>
  <si>
    <t>Prečítaj ma</t>
  </si>
  <si>
    <t>2. Contributo annuale di base</t>
  </si>
  <si>
    <t>2. Osnovni godišnji doprinos</t>
  </si>
  <si>
    <t>5. Definitionen und Anleitung</t>
  </si>
  <si>
    <t>6. Validierungsregeln</t>
  </si>
  <si>
    <t>5. Mõisted ja reguleerimisala</t>
  </si>
  <si>
    <t>6. Valideerimiseeskirjad</t>
  </si>
  <si>
    <t>5. Ορισμοί και οδηγίες</t>
  </si>
  <si>
    <t>6. Κανόνες επικύρωσης</t>
  </si>
  <si>
    <t>5. Definiciones y directrices</t>
  </si>
  <si>
    <t>6. Normas de validación</t>
  </si>
  <si>
    <t>5. Määritelmät ja ohjeet</t>
  </si>
  <si>
    <t>6. Validointisäännöt</t>
  </si>
  <si>
    <t>5. Définitions et orientations</t>
  </si>
  <si>
    <t>6. Règles de validation</t>
  </si>
  <si>
    <t>5. Definizioni e orientamenti</t>
  </si>
  <si>
    <t>6. Regole per la convalida</t>
  </si>
  <si>
    <t>5. Apibrėžtys ir paaiškinimai</t>
  </si>
  <si>
    <t>6. Patvirtinimo taisyklės</t>
  </si>
  <si>
    <t>5. Definīcijas un norādījumi</t>
  </si>
  <si>
    <t>6. Apstiprināšanas noteikumi</t>
  </si>
  <si>
    <t>6. Valideringsregels</t>
  </si>
  <si>
    <t>5. Definities en leidraad</t>
  </si>
  <si>
    <t>5. Opredelitev pojmov in navodila</t>
  </si>
  <si>
    <t>6. Pravila validacije</t>
  </si>
  <si>
    <t>5. Определения и насоки</t>
  </si>
  <si>
    <t>6. Валидации</t>
  </si>
  <si>
    <t>3. Odbici</t>
  </si>
  <si>
    <t>5. Definicije i upute</t>
  </si>
  <si>
    <t>6. Pravidlá validácie</t>
  </si>
  <si>
    <t>5. Vymedzenie pojmov a usmernenia</t>
  </si>
  <si>
    <t>SRF_03_title_comment</t>
  </si>
  <si>
    <t>Unterabschnitt G.i) Vereinfachte Methode für Wertpapierfirmen, die nur für eingeschränkte Dienstleistungen und Tätigkeiten zugelassen sind</t>
  </si>
  <si>
    <t>G.i) Lihtsustatud arvutusmeetodid investeerimisühingute jaoks, kellel on lubatud tegelda ainult piiratud teenuste ja tegevusega</t>
  </si>
  <si>
    <t>Υποτμήμα Ζ.i) Απλοποιημένη μέθοδος για επιχειρήσεις επενδύσεων που εξουσιοδοτούνται να πραγματοποιούν μόνο περιορισμένες υπηρεσίες και δραστηριότητες</t>
  </si>
  <si>
    <t xml:space="preserve">Sub-section G.i) Simplified method for investment firms authorized to carry out only limited services and activities </t>
  </si>
  <si>
    <t>Subsección G.i) Método simplificado para empresas de inversión que solamente están autorizadas a llevar a cabo servicios y actividades limitados</t>
  </si>
  <si>
    <t xml:space="preserve">Alakohta G.i) Yksinkertaistettu menetelmä, jota sovelletaan sijoituspalveluyrityksiin, jos niillä on lupa harjoittaa vain rajoitettuja palveluja ja toimintoja </t>
  </si>
  <si>
    <t>Sous-section G.i) Méthode simplifiée pour entreprises d’investissement dont l’agrément ne couvre qu’un nombre limité de services et d’activités.</t>
  </si>
  <si>
    <t>Sottosezione G.i) Metodo semplificato per le imprese di investimento autorizzate a svolgere solo servizi e attività limitati.</t>
  </si>
  <si>
    <t>G.i apakšiedaļa. Vienkāršotā metode ieguldījumu brokeru sabiedrībām, kam ir piešķirta atļauja veikt tikai ierobežotus pakalpojumus un darbības</t>
  </si>
  <si>
    <t>Paragraaf G.i) Vereenvoudigde methode voor beleggingsondernemingen die slechts beperkte diensten en activiteiten mogen verrichten.</t>
  </si>
  <si>
    <t>Podrazdelek G.i) Poenostavljena metoda za investicijska podjetja, ki imajo dovoljenje za izvajanje samo omejenih storitev in dejavnosti.</t>
  </si>
  <si>
    <t>Подраздел Ж.i) Опростен метод за инвестиционни посредници, които са упълномощени да извършват само ограничени услуги и дейности.</t>
  </si>
  <si>
    <t>Podčasť G.i) Zjednodušená metóda pre investičné spoločnosti oprávnené vykonávať len obmedzené služby a činnosti.</t>
  </si>
  <si>
    <t>Technical_12</t>
  </si>
  <si>
    <t>Technical_13</t>
  </si>
  <si>
    <t>Technical_14</t>
  </si>
  <si>
    <t>Technical_15</t>
  </si>
  <si>
    <t>Technical_16</t>
  </si>
  <si>
    <t>Technical_17</t>
  </si>
  <si>
    <t>Technical_18</t>
  </si>
  <si>
    <t>Technical_19</t>
  </si>
  <si>
    <t>Technical_20</t>
  </si>
  <si>
    <t>Technical_21</t>
  </si>
  <si>
    <t>Technical_22</t>
  </si>
  <si>
    <t>Technical_23</t>
  </si>
  <si>
    <t>Technical_24</t>
  </si>
  <si>
    <t>Technical_25</t>
  </si>
  <si>
    <t>Technical_26</t>
  </si>
  <si>
    <t>Technical_27</t>
  </si>
  <si>
    <t>Technical_28</t>
  </si>
  <si>
    <t>Technical_29</t>
  </si>
  <si>
    <t>Technical_30</t>
  </si>
  <si>
    <t>Technical_31</t>
  </si>
  <si>
    <t>Technical_32</t>
  </si>
  <si>
    <t>Technical_33</t>
  </si>
  <si>
    <t>Technical_34</t>
  </si>
  <si>
    <t>Technical_35</t>
  </si>
  <si>
    <t>Vrijednost</t>
  </si>
  <si>
    <t>Djelomično</t>
  </si>
  <si>
    <t>Nedostaje</t>
  </si>
  <si>
    <t>Nije primjenjivo</t>
  </si>
  <si>
    <t>Nije dostupno</t>
  </si>
  <si>
    <t>Pojedinačna</t>
  </si>
  <si>
    <t>Potkonsolidirana</t>
  </si>
  <si>
    <t>Identifikacijska oznaka polja</t>
  </si>
  <si>
    <t>Format 
(maksimalni broj znakova)</t>
  </si>
  <si>
    <t>Poveznica na definicije i upute koje treba primijeniti</t>
  </si>
  <si>
    <t>Alfanumerički</t>
  </si>
  <si>
    <t>Broj</t>
  </si>
  <si>
    <t>Prazno (ako nije primjenjivo)</t>
  </si>
  <si>
    <t>Iznos</t>
  </si>
  <si>
    <t>Definicije</t>
  </si>
  <si>
    <t>Upute</t>
  </si>
  <si>
    <t>Polje koje treba popuniti institucija? (Da/Ne)</t>
  </si>
  <si>
    <t>Prilog</t>
  </si>
  <si>
    <t>Broj obrasca</t>
  </si>
  <si>
    <t>Oznaka obrasca</t>
  </si>
  <si>
    <t>Stupac</t>
  </si>
  <si>
    <t>Redak</t>
  </si>
  <si>
    <t>Has your institution been invited by the SRB to complete the full Reporting Form with a view to performing an assessment pursuant to Article 10(8) of the Delegated Regulation?</t>
  </si>
  <si>
    <t>é stata richiesta alla Vostra istitutione la compilazione integrale del Reporting Form al fine di  valutare la sussistenza della condizione di cui all art. 10 (8) del Regolamento Delegato?</t>
  </si>
  <si>
    <t>Werd de instelling verzocht door de GAR om al de informatie waarnaar wordt gevraagd in de GAF  Reporting Form volledig in te vullen, met als doel de beoordeling van Artikel 10(8) van de Gedelegeerde Verordening ?</t>
  </si>
  <si>
    <t>Field 4A7: The Leverage ratio should be reported as decimal and not as percentage. Its value should be less than or equal to 1.</t>
  </si>
  <si>
    <t>Field 4B6: The LCR should be greater than or equal to 1.</t>
  </si>
  <si>
    <t>Field 4B6: The LCR should be reported as decimal and not as percentage. Its value should be less than or equal to 100.</t>
  </si>
  <si>
    <t>Field 4A16: The CET1 ratio should be greater than or equal to 0.0450.</t>
  </si>
  <si>
    <t>Field 4A16: The CET1 ratio should be reported as decimal and not as percentage. Its value should be less than or equal to 4.5000.</t>
  </si>
  <si>
    <t>Field 4A18: TRE/TA should be reported as decimal and not as percentage. Its value should be less than or equal to 2.</t>
  </si>
  <si>
    <t>srf_v0075_1</t>
  </si>
  <si>
    <t>srf_v0075_2</t>
  </si>
  <si>
    <t>srf_v0127_2</t>
  </si>
  <si>
    <t>srf_v0213_1</t>
  </si>
  <si>
    <t>srf_v0213_2</t>
  </si>
  <si>
    <t>srf_v0214</t>
  </si>
  <si>
    <t>Votre établissement a-t-il été invité par le CRU à remplir le formulaire de déclaration du FRU dans son intégralité dans le but de réaliser une évaluation au titre de l’article 10, paragraphe 8, du règlement délégué ?</t>
  </si>
  <si>
    <t>Ist das Institut gemäß der Definition für dieses Feld eine zentrale Gegenpartei (CCP)?</t>
  </si>
  <si>
    <t>Ist das Institut gemäß der Definition für dieses Feld ein Zentralverwahrer (CSD)?</t>
  </si>
  <si>
    <t>Ist das Institut gemäß der Definition für dieses Feld eine Wertpapierfirma?</t>
  </si>
  <si>
    <t xml:space="preserve">Ist das Institut gemäß der Definition für dieses Feld eine Wertpapierfirma die nur für die in Tab 5 aufgelisteten eingeschränkten Dienstleistungen und Tätigkeiten zugelassen ist? </t>
  </si>
  <si>
    <t>Ist das Institut gemäß der Definition für dieses Feld ein Institut das Förderdarlehen vergibt?</t>
  </si>
  <si>
    <t>Ist das Institut gemäß der Definition für dieses Feld ein Hypothekenkreditinstitut das durch gedeckte Schuldverschreibungen finanziert wird?</t>
  </si>
  <si>
    <t>Berücksichtigt man die Tatsache, dass kleine Institute im Vergleich zu großen Instituten in den meisten Fällen kein systemisches Risiko darstellen und es weniger wahrscheinlich ist, dass sie abgewickelt werden müssen und folglich auch die Wahrscheinlichkeit sinkt, dass sie die Abwicklungsfinanzierungsmechanismen in Anspruch nehmen werden, sollte der jährliche Beitrag kleiner Institute aus einem Pauschalbetrag bestehen der nur auf ihrem jährlichen Grundbeitrag im Verhältnis zu ihrer Größe basiert. Allerdings ist dieser vereinfachte Ansatz nicht auf kleine Institute anwendbar die ein besonders hohes Risikoprofil aufweisen. In diesem Fall muss das gesamte Meldeformular durch das kleine Institut ausgefüllt werden (Reiter 1 bis 4).</t>
  </si>
  <si>
    <t>STOP, für dieses Institut sind keine weiteren Informationen erforderlich.</t>
  </si>
  <si>
    <t xml:space="preserve">Lautet der dem Feld 2B2 zugeordnete Wert „Ja“, muss das Institut keine weiteren Informationen bereitstellen (die Abwicklungsbehörde könnte nach der Beurteilung des Risikoprofils zusätzliche Informationen anfordern). Wählt das Institut hingegen für das Feld 2B3 „Ja“, muss es die restlichen Felder in Reiter 2 und Reiter 3 ausfüllen (Abzüge, falls zutreffend). </t>
  </si>
  <si>
    <t>Die Rechnungslegungsvorschriften für Derivate sind in der Union im Hinblick auf individuelle Konten nicht harmonisiert, und daher könnte es Auswirkungen auf die Höhe der Verbindlichkeiten haben, die bei der Berechnung der Beiträge der einzelnen Institute zu berücksichtigen sind. Infolgedessen ist in Artikel 5 Absatz 3 der Delegierten Verordnung vorgesehen, dass die Verbindlichkeiten aus Derivaten "neu zu bewerten" sind, indem die Verschuldungsquote angewendet wird, die von den Instituten bereits für Vermögenswerte aus ihren Derivaten hinsichtlich der Meldung der Verschuldungsquote angewandt werden (Teil Sieben der Eigenmittelverordnung). In diesem Abschnitt werden die bilanzierten Buchwerte von Verbindlichkeiten aus Derivaten (enthalten in der in Abschnitt A gemeldeten Summe der Verbindlichkeiten) ausgenommen und durch einen Wert ersetzt, der im Einklang mit der Verschuldungsquote unter Heranziehung einer Untergrenze berechnet wird.</t>
  </si>
  <si>
    <t>Entscheidet sich das Institut für die Berechnung eines alternativen individuellen jährlichen  Beitrags und stellt es die dafür notwendigen Informationen zur Verfügung?
(nur anzuwenden, wenn der Wert in Feld 2B2 „Ja“ lautet)</t>
  </si>
  <si>
    <t>Buchwerte von Verbindlichkeiten aus allen Derivaten (ausgenommen Kreditderivate), die in der Bilanz verbucht werden, falls zutreffend</t>
  </si>
  <si>
    <t xml:space="preserve">Buchwerte von Verbindlichkeiten aus allen Derivaten (ausgenommen Kreditderivate), die außerbilanziell ausgewiesen werden, falls zutreffend
</t>
  </si>
  <si>
    <t>Wurden Sie vom SRB gebeten den Meldebogen zur Europäischen Bankenabgabe im Hinblick auf eine Bewertung im Sinne von Artikel 10 Absatz 8 der Delegierten Verordnung vollständig auszufüllen?</t>
  </si>
  <si>
    <t>Unterabschnitt A.i) Anpassung von relevanten Verbindlichkeiten im Zusammenhang mit Clearing-Tätigkeiten, die sich aus von dem Institut gehaltenen Derivaten ergeben</t>
  </si>
  <si>
    <t>Da Derivate in der Summe der Verbindlichkeiten in Abschnitt C in Reiter 2 angepasst werden, müssen auch Derivate in abzugsfähigen Posten angepasst werden.</t>
  </si>
  <si>
    <t>Unterabschnitt A.ii) Summe der relevanten Verbindlichkeiten im Zusammenhang mit Clearing-Tätigkeiten, die von dem Institut gehalten werden</t>
  </si>
  <si>
    <t>Der angepasste Wert relevanter Verbindlichkeiten im Zusammenhang mit Clearing-Tätigkeiten, die sich aus den oben berechneten Derivaten ergeben, muss zu dem Buchwert der relevanten Verbindlichkeiten im Zusammenhang mit Clearing-Tätigkeiten, die sich nicht aus Derivaten ergeben, hinzugerechnet werden.</t>
  </si>
  <si>
    <t>Unterabschnitt B.i) Anpassung von relevanten Verbindlichkeiten im Zusammenhang mit den Tätigkeiten eines Zentralverwahrers, die sich aus von dem Institut gehaltenen Derivaten ergeben</t>
  </si>
  <si>
    <t>Unterabschnitt B.ii) Summe der relevanten Verbindlichkeiten im Zusammenhang mit den Tätigkeiten eines Zentralverwahrers, die von dem Institut gehalten werden</t>
  </si>
  <si>
    <t>Der angepasste Wert relevanter Verbindlichkeiten im Zusammenhang mit den Tätigkeiten eines Zentralverwahrers, die sich aus den oben berechneten Derivaten ergeben, muss zu dem Buchwert der relevanten Verbindlichkeiten im Zusammenhang mit den Tätigkeiten eines Zentralverwahrers, die sich nicht aus Derivaten ergeben, hinzugerechnet werden.</t>
  </si>
  <si>
    <t>Dieser Abschnitt bezieht sich nur auf Wertpapierfirmen gemäß der Definition in Feld 1C7 in Reiter „1. Allgemeine Angaben“. Dieser Abschnitt bezieht sich nicht auf Wertpapierfirmen im Sinne der Definition in Feld 1C8.</t>
  </si>
  <si>
    <t>Unterabschnitt C.i) Anpassung von relevanten Verbindlichkeiten aus der Verwaltung von Kundenvermögen oder Kundengeldern, die sich aus von dem Institut gehaltenen Derivaten ergeben</t>
  </si>
  <si>
    <t>Der angepasste Wert relevanter Verbindlichkeiten aus der Verwaltung von Kundenvermögen oder Kundengeldern, die sich aus den oben berechneten Derivaten ergeben, muss zu dem Buchwert der relevanten Verbindlichkeiten aus der Verwaltung von Kundenvermögen oder Kundengeldern, die sich nicht aus Derivaten ergeben, hinzugerechnet werden.</t>
  </si>
  <si>
    <t>Unterabschnitt D.i) Anpassung von relevanten Verbindlichkeiten aus Förderdarlehen, die sich aus von dem Institut gehaltenen Derivaten ergeben</t>
  </si>
  <si>
    <t>Unterabschnitt D.ii) Summe der relevanten Verbindlichkeiten aus Förderdarlehen, die von dem Institut gehalten werden</t>
  </si>
  <si>
    <t>Der angepasste Wert relevanter Verbindlichkeiten aus Förderdarlehen, die sich aus den oben berechneten Derivaten ergeben, muss zu dem Buchwert der relevanten Verbindlichkeiten aus Förderdarlehen, die sich nicht aus Derivaten ergeben, hinzugerechnet werden.</t>
  </si>
  <si>
    <t>Unterabschnitt E.i) Anpassung von relevanten Verbindlichkeiten aus institutsbezogenen Sicherungssystemen, die sich aus von dem Institut gehaltenen Derivaten ergeben</t>
  </si>
  <si>
    <t>Unterabschnitt E.ii) Summe der relevanten Verbindlichkeiten aus institutsbezogenen Sicherungssystemen (IPS), die von dem Institut gehalten werden</t>
  </si>
  <si>
    <t>Der angepasste Wert relevanter Verbindlichkeiten aus institutsbezogenen Sicherungssystemen, die sich aus den oben berechneten Derivaten ergeben, muss zu dem Buchwert der relevanten Verbindlichkeiten aus institutsbezogenen Sicherungssystemen, die sich nicht aus Derivaten ergeben, hinzugerechnet werden.</t>
  </si>
  <si>
    <t>Artikel 5 Absatz 2 der Delegierten Verordnung sieht vor, dass relevante Verbindlichkeiten aus institutsbezogenen Sicherungssystemen für jedes einzelne Geschäft zu gleichen Teilen von der Summe der Verbindlichkeiten aus institutsbezogenen Sicherungssystemen eines jeden Mitglieds eines institutsbezogenen Sicherungssystems abgezogen werden. Daher müssen Vermögenswerte, die sich aus von dem Institut gehaltenen relevanten Verbindlichkeiten aus institutsbezogenen Sicherungssystemen ergeben, zu gleichen Teilen abgezogen werden.</t>
  </si>
  <si>
    <t>Artikel 5 Absatz 2 der Delegierten Verordnung sieht vor, dass relevante Verbindlichkeiten aus institutsbezogenen Sicherungssystemen für jedes einzelne Geschäft zu gleichen Teilen von der Summe der Verbindlichkeiten aus institutsbezogenen Sicherungssystemen eines jeden Mitglieds eines institutsbezogenen Sicherungssystems abgezogen werden. Daher müssen Vermögenswerte und Verbindlichkeiten, die sich aus von dem Institut gehaltenen relevanten Verbindlichkeiten  aus institutsbezogenen Sicherungssystemen ergeben, zu gleichen Teilen abgezogen werden.</t>
  </si>
  <si>
    <t>Unterabschnitt F.i) Anpassung von relevanten gruppeninternen Verbindlichkeiten aus Derivaten, die sich aus von dem Institut gehaltenen Derivaten ergeben</t>
  </si>
  <si>
    <t>Der angepasste Wert relevanter gruppeninterner Verbindlichkeiten, die sich aus den oben berechneten Derivaten ergeben, muss zu dem Buchwert der relevanten gruppeninternen Verbindlichkeiten, die sich nicht aus Derivaten ergeben, hinzugerechnet werden.</t>
  </si>
  <si>
    <t>Artikel 5 Absatz 2 der Delegierten Verordnung sieht vor, dass relevante gruppeninterne Verbindlichkeiten für jedes einzelne Geschäft zu gleichen Teilen von der Summe der Verbindlichkeiten einer jeden relevanten Gegenpartei innerhalb der Gruppe abgezogen werden. Daher müssen von dem Institut gehaltene Vermögenswerte, die sich aus relevanten gruppeninternen Verbindlichkeiten ergeben, zu gleichen Teilen abgezogen werden.</t>
  </si>
  <si>
    <t>Artikel 5 Absatz 2 der Delegierten Verordnung sieht vor, dass relevante gruppeninterne Verbindlichkeiten für jedes einzelne Geschäft zu gleichen Teilen von der Summe der Verbindlichkeiten einer jeden relevanten Gegenpartei innerhalb der Gruppe abgezogen werden. Daher müssen von dem Institut gehaltene Vermögenswerte und Verbindlichkeiten, die sich aus relevanten gruppeninternen Verbindlichkeiten ergeben, zu gleichen Teilen abgezogen werden.</t>
  </si>
  <si>
    <t>E. Abzugsfähiger Betrag von Vermögenswerten und Verbindlichkeiten, der sich aus relevanten Verbindlichkeiten im Rahmen der institutsbezogenen Sicherungssysteme (IPS) ergibt</t>
  </si>
  <si>
    <t>F. Abzugsfähiger Betrag von Vermögenswerten und Verbindlichkeiten, der sich aus relevanten gruppeninternen Verbindlichkeiten ergibt</t>
  </si>
  <si>
    <t>Angepasster Wert der relevanten Verbindlichkeiten im Zusammenhang mit Clearing-Tätigkeiten, der sich aus Derivaten ergibt
(automatisch - nicht auszufüllen)</t>
  </si>
  <si>
    <t>Angepasster Wert relevanter Verbindlichkeiten im Zusammenhang mit den Tätigkeiten eines Zentralverwahrers, der sich aus Derivaten ergibt
(automatisch - nicht auszufüllen)</t>
  </si>
  <si>
    <t>Angepasster Wert relevanter Verbindlichkeiten aus der Verwaltung von Kundenvermögen oder Kundengeldern, der sich aus Derivaten ergibt
(automatisch - nicht auszufüllen)</t>
  </si>
  <si>
    <t>Angepasster Wert relevanter Verbindlichkeiten aus Förderdarlehen, der sich aus Derivaten ergibt
(automatisch - nicht auszufüllen)</t>
  </si>
  <si>
    <t>Angepasster Wert relevanter Verbindlichkeiten innerhalb institutsbezogener Sicherungssysteme, der sich aus Derivaten ergibt
(automatisch - nicht auszufüllen)</t>
  </si>
  <si>
    <t>Gesamtbuchwert von relevanten Vermögenswerten aus institutsbezogenen Sicherungssystemen, der von dem relevanten Mitglied eines institutsbezogenen Sicherungssystems gehalten werden</t>
  </si>
  <si>
    <t>Name des Mutterunternehmens
(nur im Fall eines Waivers)</t>
  </si>
  <si>
    <t xml:space="preserve">LEI Code des Mutterunternehmens
(nur im Fall eines Waivers)
</t>
  </si>
  <si>
    <t xml:space="preserve">LEI-Code der Institute, die Teil der (Teil-)Konsolidierung sind
(nur im Fall eines Waivers)
</t>
  </si>
  <si>
    <t>Verschuldungsquote, auf der in Feld 4A2 gewählten Meldeebene</t>
  </si>
  <si>
    <t xml:space="preserve">Name des Mutterunternehmens
(nur im Fall eines Waivers)
</t>
  </si>
  <si>
    <t>LEI-Code des Instituts (nur im Fall eines Waivers)</t>
  </si>
  <si>
    <t>Gesamtbetrag von Interbankeneinlagen, auf der in Feld 4C2 gewählten Meldeebene</t>
  </si>
  <si>
    <t>Gesamtbetrag der gemeldeten Interbankenkredite und -einlagen, auf der in Feld 4C2 gewählten Meldeebene (automatisch - nicht auszufüllen)</t>
  </si>
  <si>
    <t>Für Institute, welche Teil einer Gruppe sind: Name des EU-Mutterunternehmens 
(Auszufüllen, selbst wenn oben ‚Nein‘ angegeben wurde)</t>
  </si>
  <si>
    <t xml:space="preserve">Abschnitt A. Abzugsfähiger Betrag von relevanten Verbindlichkeiten im Zusammenhang mit Clearing-Tätigkeiten </t>
  </si>
  <si>
    <t xml:space="preserve">Abschnitt B. Abzugsfähiger Betrag von relevanten Verbindlichkeiten im Zusammenhang mit den Tätigkeiten eines Zentralverwahrers </t>
  </si>
  <si>
    <t>Abschnitt E. Abzugsfähiger Betrag von Vermögenswerten und Verbindlichkeiten aus relevanten institutsbezogenen Sicherungssystemen</t>
  </si>
  <si>
    <t>A. Abzugsfähiger Betrag von relevanten Verbindlichkeiten im Zusammenhang mit Clearing-Tätigkeiten</t>
  </si>
  <si>
    <t>B. Abzugsfähiger Betrag von relevanten Verbindlichkeiten im Zusammenhang mit den Tätigkeiten eines Zentralverwahrers</t>
  </si>
  <si>
    <t xml:space="preserve">D. Abzugsfähiger Betrag von relevanten Verbindlichkeiten aus Förderdarlehen </t>
  </si>
  <si>
    <t>E. Abzugsfähiger Betrag von Vermögenswerten und Verbindlichkeiten aus relevanten institutsbezogenen Sicherungssystemen</t>
  </si>
  <si>
    <t>„Kreditinstitut“: Ein Kreditinstitut im Sinne von Artikel 4 Absatz 1 Nummer 1 der Verordnung (EU) Nr. 575/2013, mit Ausnahme der Unternehmen im Sinne von Artikel 2 Nummer 5 der Richtlinie 2013/36/EU</t>
  </si>
  <si>
    <t>. „Wertpapierfirma“: Eine Wertpapierfirma im Sinne von Artikel 4 Absatz 1 Nummer 2 der Verordnung (EU) Nr. 575/2013, die den in Artikel 28 Absatz 2 der Richtlinie 2013/36/EU (CRD) festgelegten Anforderungen bezüglich des Anfangskapitals unterliegt. Diese Wertpapierfirma ist ebenfalls in die Beaufsichtigung auf konsolidierter Ebene der Muttergesellschaft durch die EZB gemäß Artikel 4 Absatz 1 Buchstabe g der Verordnung (EU) Nr. 1024/2013 einbezogen.
. Artikel 4 Absatz 1 Nummer 2 der Eigenmittelverordnung: „Wertpapierfirma“ [bezeichnet] eine Person im Sinne des Artikels 4 Absatz 1 Nummer 1 der Richtlinie 2004/39/EG, die den Vorschriften jener Richtlinie unterliegt, mit Ausnahme von
a) Kreditinstituten,
b) lokalen Firmen;
c) Firmen, denen nicht erlaubt ist, die in Abschnitt B Nummer 1 der Richtlinie 2004/39/EG genannte Nebendienstleistung zu erbringen, die lediglich eine oder mehrere der in Anhang I Abschnitt A Nummern 1, 2, 4 und 5 jener Richtlinie genannten Wertpapierdienstleistungen und Anlagetätigkeiten erbringen und die weder Geld noch Wertpapiere ihre Kunden halten dürfen, und deshalb zu keinem Zeitpunkt Schuldner dieser Kunden sein dürfen; 
. Artikel 28 Absatz 2 der Richtlinie 2013/36/EU (CRD): „Die nicht unter Artikel 29 fallenden Wertpapierfirmen verfügen über ein Anfangskapital von 730 000 EUR.“</t>
  </si>
  <si>
    <t xml:space="preserve">Den Ausgangspunkt für die Anpassung von relevanten Verbindlichkeiten aus institutsbezogenen Sicherungssystemen, die sich aus von dem Institut gehaltenen Derivaten ergeben, bilden die „Verbindlichkeiten aus allen Derivaten (ausgenommen Kreditderivate) die gemäß der Verschuldungsquote bewertet werden“ (2C1).  </t>
  </si>
  <si>
    <t>Nur ein Kreditinstitut, das Zentralverwahrer (CSD) (1C6) ist, kann relevante Verbindlichkeiten aus Tätigkeiten eines Zentralverwahrers (3B8) in Abzug bringen.</t>
  </si>
  <si>
    <t>Zusammenstellung von Abzugspositionen vom jährlichen Grundbeitrag (falls zutreffend)</t>
  </si>
  <si>
    <t>Código LEI de la entidad</t>
  </si>
  <si>
    <t>¿Es la entidad una entidad de crédito conforme a la definición de este campo?</t>
  </si>
  <si>
    <t>¿Es la entidad  un organismo central conforme a la definición de este campo?</t>
  </si>
  <si>
    <t>¿Pertenece la entidad a un «Sistema Institucional de Protección» (SIP)?</t>
  </si>
  <si>
    <t>¿Ha concedido la autoridad competente a la entidad la autorización a la que hace referencia el artículo 113, apartado 7, del Reglamento (UE) 575/2013?
(cumplimentar solo si el valor del campo anterior es «Sí». En caso contrario, «No aplicable»)</t>
  </si>
  <si>
    <t>¿Es la entidad una entidad de contrapartida central (ECC) conforme a la definición de este campo?</t>
  </si>
  <si>
    <t>¿Es la entidad un depositario central de valores (DCV) conforme a la definición de este campo?</t>
  </si>
  <si>
    <t>¿Es la entidad  una empresa de inversión conforme a la definición de este campo?</t>
  </si>
  <si>
    <t>¿Es la entidad  una empresa de servicios de inversión que solo está autorizada para llevar a cabo servicios y actividades limitados de acuerdo con las condiciones enumeradas en la pestaña 5 para este campo?</t>
  </si>
  <si>
    <t>¿Es la entidad una entidad que concede préstamos promocionales conforme a la definición de este campo?</t>
  </si>
  <si>
    <t>¿Es la entidad una entidad de crédito hipotecario financiada por bonos u obligaciones garantizados conforme a la definición de este campo?</t>
  </si>
  <si>
    <t>Fecha de inicio de la supervisión
(solo si esta es durante el año anterior al ejercicio de contribución)</t>
  </si>
  <si>
    <t>La contabilidad de los derivados no está armonizada en la Unión respecto a las cuentas individuales y, por lo tanto, podría tener implicaciones en la cuantía de los pasivos que se deben tener en cuenta para el cálculo de las aportaciones de cada entidad. Por consiguiente, el artículo 5, apartado 3, del Reglamento Delegado exige que se vuelvan a valorar los pasivos procedentes de los derivados mediante la aplicación del método de la ratio de apalancamiento, ya aplicada por las entidades sobre los activos procedentes de sus derivados para la comunicación de información relativa a la ratio de apalancamiento (parte séptima del RRC). En esta sección, el valor contable del balance de los pasivos procedentes de derivados (incluidos los pasivos totales indicados en la sección A) se eliminan y se sustituyen por un valor calculado de acuerdo con el método de la ratio de apalancamiento al que se aplica un límite mínimo.</t>
  </si>
  <si>
    <t>¿Quiere la entidad que se realice un cálculo alternativo de su contribución individual anual y facilita para ello la información necesaria?  
(Solo aplica si el valor del campo «2B2» anterior es «Sí»)</t>
  </si>
  <si>
    <t>¿Ha sido invitada la entidad por el SRB a completar el Formulario de Datos en su totalidad con el objetivo de realizar la evaluación a la que se referiere el artículo 10, apartado 8 del Reglamento Delegado ?</t>
  </si>
  <si>
    <t>Indicador de riesgo B.ii) Ratio de cobertura de liquidez (LCR)</t>
  </si>
  <si>
    <t>¿Ha concedido la autoridad competente una exención para la aplicación del indicador ratio de cobertura de liquidez (LCR) a la entidad individual?</t>
  </si>
  <si>
    <t>Nivel de información del indicador ratio de cobertura de liquidez (LCR)</t>
  </si>
  <si>
    <t>«Elementos del capital de nivel 1 ordinario» tal y como se menciona en los artículos 26 a 50 del RRC y como se determina para el objetivo de la plantilla 1/CA1 del anexo I del Reglamento UE COREP FINREP (Reporte de los fondos propios y los requisitos de fondos propios).</t>
  </si>
  <si>
    <t>- Se requiere que la institución sume todas las cantidades reflejadas en las células identificadas por columna y fila en las plantillas correspondientes.</t>
  </si>
  <si>
    <t>Solamente una entidad de crédito puede ser miembro de un SIP y en ese caso se seleccionará «Sí» o «No» en el campo '1C4'. Para el resto de casos, el campo '1C4' tiene que ser «No aplicable».</t>
  </si>
  <si>
    <t xml:space="preserve"> Έχει κληθεί το Ίδρυμα σας από το Ενιαίο Συμβούλιο Εξυγίανσης (SRB) να συμπληρώσει το πλήρες Έντυπο Αναφοράς με σκοπό να διενεργήσει την αξιολόγηση σύμφωνα με το Άρθρο 10 (8) του Κατ’εξουσιοδότηση Κανονισµού;</t>
  </si>
  <si>
    <t xml:space="preserve">Ar Bendra pertvarkymo valdyba (Single Resolution Board - SRB) paprašė jūsų įstaigos užpildyti visą Duomenų pateikimo formą, kad būtų galima atlikti vertinimą pagal Deleguotojo reglamento 10 straipsnio 8 dalį?
</t>
  </si>
  <si>
    <t>G.i poskirsnis. Supaprastintas metodas investicinėms įmonėms, kurioms leidžiama teikti tik ribotas paslaugas ir vykdyti tik ribotas veiklas.</t>
  </si>
  <si>
    <t>A.  Identifikacija institucije</t>
  </si>
  <si>
    <t>B.  Kontakt osoba za ovaj obrazac</t>
  </si>
  <si>
    <t>LEI oznaka institucije</t>
  </si>
  <si>
    <t>Ime kontakt osobe</t>
  </si>
  <si>
    <t>Prezime kontakt osobe</t>
  </si>
  <si>
    <t>Adresa e-pošte kontakt osobe</t>
  </si>
  <si>
    <t>Je li institucija kreditna institucija, kako je definirano za ovo polje?</t>
  </si>
  <si>
    <t>Je li institucija središnje tijelo, kako je definirano za ovo polje?</t>
  </si>
  <si>
    <t>Je li institucija član „institucionalnog sustava zaštite” (IPS)?</t>
  </si>
  <si>
    <t>Je li institucija središnja druga ugovorna strana (CCP), kako je definirano za ovo polje?</t>
  </si>
  <si>
    <t>Je li institucija središnji depozitorij vrijednosnih papira (CSD), kako je definirano za ovo polje?</t>
  </si>
  <si>
    <t>Je li institucija investicijsko društvo, kako je definirano za ovo polje?</t>
  </si>
  <si>
    <t>Je li institucija investicijsko društvo koje ima odobrenje samo za pružanje ograničenih usluga i aktivnosti navedenih u radnom listu 5. za ovo polje?</t>
  </si>
  <si>
    <t>Referentni datum za ovaj obrazac za izvješćivanje, kako je definirano za ovo polje</t>
  </si>
  <si>
    <t>Ovaj se radni list sastoji od sljedećih dijelova:</t>
  </si>
  <si>
    <t>Dio A. Osnovni godišnji doprinos prije usklađenja obveza koje proizlaze iz ugovora o izvedenicama (isključujući kreditne izvedenice)</t>
  </si>
  <si>
    <t>Pravni izvori za ovaj dio: članci 3., 4., 16. i 17. Delegirane uredbe</t>
  </si>
  <si>
    <t>Dio B. Pojednostavljene metode izračuna</t>
  </si>
  <si>
    <t>Pravni izvori za ovaj dio: članci 3., 10. i 11. Delegirane uredbe</t>
  </si>
  <si>
    <t>S obzirom na to da male institucije u većini slučajeva ne predstavljaju sistemski rizik i manja je vjerojatnost da će ući u postupak sanacije, čime se smanjuje vjerojatnost da će koristiti aranžmane financiranja sanacije, u usporedbi s velikim institucijama, godišnji doprinosi malih institucija trebali bi se sastojati od paušalnih iznosa temeljenih na njihovom osnovnom godišnjem doprinosu, razmjerno njihovoj veličini. Međutim, mala institucija prestaje ispunjavati uvjete za taj pojednostavljeni pristup ako ima izrazito visok profil rizičnosti, u kojem slučaju mala institucija mora ispuniti cijeli obrazac za izvješćivanje (radni listovi od 1. do 4.).</t>
  </si>
  <si>
    <t xml:space="preserve">Ako je vrijednost u polju „2B2” „Da”, tada od institucije nisu potrebni dodatni podaci (sanacijsko tijelo može tražiti dostavu dodatnih podataka nakon procjene profila rizičnosti). Međutim, ako institucija odabere „Da” u polju 2B3, mora ispuniti preostali dio radnog lista 2. i radnog lista 3. (Odbici, ako je primjenjivo). </t>
  </si>
  <si>
    <t>Dio C. Usklađenje obveza koje proizlaze iz ugovora o izvedenicama (isključujuči kreditne izvedenice)</t>
  </si>
  <si>
    <t>Računovodstvo izvedenica u Uniji u pogledu pojedinačnih računa nije usklađeno te bi stoga moglo utjecati na iznos obveza koje se trebaju uzeti u obzir za izračun doprinosa svake institucije. Stoga se člankom 5. stavkom 3. Delegirane uredbe zahtijeva „ponovno vrednovanje” obveza koje proizlaze iz izvedenica primjenom metodologije za izračun omjera financijske poluge, koju institucije već primjenjuju na imovinu koja proizlazi iz njihovih izvedenica za izvješćivanje o omjeru financijske poluge (dio sedmi CRR-a). U ovom je dijelu bilančna računovodstvena vrijednost obveza koje proizlaze iz izvedenica (koje su dio ukupnih obveza o kojima je izviješteno u odjeljku A) isključena i zamijenjena vrijednošću izračunatom u skladu s metodologijom za izračun omjera financijske poluge na koju se primjenjuje prag.</t>
  </si>
  <si>
    <t>A. Osnovni godišnji doprinos prije usklađenja obveza koje proizlaze iz ugovora o izvedenicama (isključujući kreditne izvedenice)</t>
  </si>
  <si>
    <t>C. Usklađenje obveza koje proizlaze iz ugovora o izvedenicama (isključujući kreditne izvedenice)</t>
  </si>
  <si>
    <t xml:space="preserve">Osigurani depoziti, godišnji prosjek tromjesečnih iznosa, kako je definirano za ovo polje
</t>
  </si>
  <si>
    <t>Ispunjava li institucija uvjete za pojednostavljeni paušalni godišnji doprinos za male institucije? 
(automatski – ne ispunjava se)</t>
  </si>
  <si>
    <t>Odabire li institucija alternativni izračun pojedinačnih godišnjih doprinosa i dostavu potrebnih informacija?
(„Nije primjenjivo” odabrati samo ako je vrijednost u prethodnom polju 2B2 „Ne”)</t>
  </si>
  <si>
    <t>Računovodstvena vrijednost obveza koje proizlaze iz svih ugovora o izvedenicama (isključujući kreditne izvedenice) koje se knjiže bilančno, kada je primjenjivo</t>
  </si>
  <si>
    <t xml:space="preserve">Računovodstvena vrijednost obveza koje proizlaze iz svih ugovora o izvedenicama (isključujući kreditne izvedenice) koje se evidentiraju izvanbilančno, kada je primjenjivo
</t>
  </si>
  <si>
    <t>Ukupna računovodstvena vrijednost obveza koje proizlaze iz svih ugovora o izvedenicama (isključujući kreditne izvedenice)
(automatski – ne ispunjava se)</t>
  </si>
  <si>
    <t>Obveze koje proizlaze iz svih ugovora o izvedenicama (isključujući kreditne izvedenice) vrednovane u skladu s metodologijom za izračun omjera financijske poluge nakon primjene praga
(automatski – ne ispunjava se)</t>
  </si>
  <si>
    <t>Ukupne obveze nakon usklađenja obveza koje proizlaze iz svih ugovora o izvedenicama (isključujući kreditne izvedenice)
(automatski – ne ispunjava se)</t>
  </si>
  <si>
    <t>Pravni izvori za ovaj dio: članak 3., članak 5. stavci 3. i 4. Delegirane uredbe</t>
  </si>
  <si>
    <t>Je li od strane Jedinstvenog sanacijskog odbora (SRB) od Vaše institucije zatraženo da u cjelosti ispuni Obrazac za izvješćivanje s ciljem provođenja analize sukladno članku 10. st. 8. Delegirane uredbe?</t>
  </si>
  <si>
    <t>U ovom se radnom listu mogu navesti odgovarajuće stavke za odbitak od usklađenih ukupnih obveza (polje 2C6) u skladu s člankom 5. Delegirane uredbe.</t>
  </si>
  <si>
    <t>Podsjećamo da prilagodba izvedenica u radnom listu 2. dijelu C mora biti popunjena radi izračuna konačnog iznosa odbitka.</t>
  </si>
  <si>
    <t>Važno: ista se transakcija može odbiti samo JEDNOM od ukupnih usklađenih obveza, čak i ako ista spada u više kategorija u nastavku.</t>
  </si>
  <si>
    <t>Dio A. Iznos odbitka odgovarajućih obveza vezanih uz aktivnosti poravnanja</t>
  </si>
  <si>
    <t>Ovaj se dio primjenjuje samo na središnju drugu ugovornu stranu (CCP) kako je definirana u polju „1C5” u radnom listu „1. Opće informacije”.</t>
  </si>
  <si>
    <t>Stavak A.i) Usklađenje odgovarajući obveza vezanih uz aktivnosti poravnanja koje proizlaze iz izvedenica koje institucija drže</t>
  </si>
  <si>
    <t>Budući da su izvedenice u ukupnim obvezama usklađene u dijelu C radnog lista 2., moraju se uskladiti i izvedenice u odgovarajućim stavkama za odbitak.</t>
  </si>
  <si>
    <t>Stavak A.ii) Ukupne odgovarajuće obveze povezane s aktivnostima poravnanja koje drži institucija</t>
  </si>
  <si>
    <t>Usklađena vrijednost odgovarajućih obveza povezanih s aktivnostima poravnanja koje proizlaze iz prethodno izračunatih izvedenica mora se dodati računovodstvenoj vrijednosti odgovarajućih obveza povezanih s aktivnostima poravnanja koje ne proizlaze iz izvedenica.</t>
  </si>
  <si>
    <t>Stavak B. Iznos odbitaka odgovarajući obveza povezanih s aktivnostima središnjeg depozitorija vrijednosnih papira (CSD)</t>
  </si>
  <si>
    <t>Ovaj dio odnosi se samo na Središnji depozitorij vrijednosnih papira (CSD), kako je definirano u polju "1C6" u radnom listu "1. Opće informacije"</t>
  </si>
  <si>
    <t>Stavak B.i) Usklađenje odgovarajućih obveza povezanih s aktivnostima središnjeg depozitorija vrijednosnih papira (CSD) koje proizlaze iz izvedenica koje drži institucija</t>
  </si>
  <si>
    <t xml:space="preserve">Stavak B.ii) Ukupne odgovarajuće obveze povezane s aktivnostima središnjeg depozitorija vrijednosnih papira koje drži institucija </t>
  </si>
  <si>
    <t>Usklađena vrijednost odgovarajućih obveza povezanih s aktivnostima središnjeg depozitarija vrijednosnih papira koje proizlaze iz prethodno izračunatih izvedenica mora se dodati računovodstvenoj vrijednosti odgovarajućih obveza povezanih s aktivnostima središnjeg depozitorija vrijednosnih papira koje ne proizlaze iz izvedenica.</t>
  </si>
  <si>
    <t>Dio C. Iznos odbitka odgovarajućih obveza nastalih držanjem imovine ili novca klijenata</t>
  </si>
  <si>
    <t>Ovaj se dio primjenjuje samo na investicijska društva, kako su definirana u polju "1C7" radnog lista "1. Opće informacije". Ne primjenjuje se na investicijska društva, kako su definirana u polju "1C8".</t>
  </si>
  <si>
    <t>Stavak C.i) Usklađenje odgovarajućih obveza nastalih držanjem imovine ili novca klijenata koje proizlaze iz izvedenica koje drži institucija</t>
  </si>
  <si>
    <t>Stavak C.ii) Ukupne odgovarajuće obveze nastale posjedovanjem imovine ili novca klijenata koje drži institucija</t>
  </si>
  <si>
    <t>Usklađena vrijednost odgovarajućih obveza nastalih držanjem imovine ili novca klijenata koje proizlaze iz prethodno izračunatih izvedenica mora se dodati računovodstvenoj vrijednosti odgovarajućih obveza nastalih držanjem imovine ili novca klijenata koje ne proizlaze iz izvedenica.</t>
  </si>
  <si>
    <t>Dio D. Iznos odbitka odgovarajućih obveza koje proizlaze iz promotivnih kredita</t>
  </si>
  <si>
    <t>Ovaj se dio primjenjuje samo na relevantne institucije koje posluju u području promotivnih kredita. Vidjeti definicije u polju "1C9" radnog lista "1. Opće informacije".</t>
  </si>
  <si>
    <t>Stavak D.i) Usklađenje odgovarajućih obveza koje proizlaze iz promotivnih kredita koje proizlaze iz izvedenica koje drži institucija</t>
  </si>
  <si>
    <t>Budući da su izvedenice u ukupnim obvezama usklađene u dijelu C radnog lista 2., moraju se uskladiti i izvedenice u odgovarajućim stavkama za odbitak.</t>
  </si>
  <si>
    <t>Stavak D.ii) Ukupne relevantne obveze koje proizlaze iz promotivnih kredita koje drži institucija</t>
  </si>
  <si>
    <t>Usklađena vrijednost odgovarajućih obveza koje proizlaze iz promotivnih kredita koji proizlaze iz prethodno izračunatih izvedenica mora se dodati računovodstvenom iznosu odgovarajućih obveza koje proizlaze iz promotivnih kredita koje ne proizlaze iz izvedenica.</t>
  </si>
  <si>
    <t>Dio E. Iznos odbitka imovine i obveza koje proizlaze iz odgovarajućih obveza institucionalnog sustava zaštite (IPS)</t>
  </si>
  <si>
    <t>Ovaj se dio primjenjuje samo na instituciju koja je član institucionalnog sustava zaštite kako je definirano u radnom listu 1. u poljima „1C3” i „1C4”.</t>
  </si>
  <si>
    <t>Stavak E.i) Usklađenje odgovarajućih obveza institucionalnog sustava zaštite koje proizlaze iz izvedenica koje drži institucija</t>
  </si>
  <si>
    <t>Stavak E.ii) Ukupne odgovarajuće obveze institucionalnog sustava zaštite koje drži institucija</t>
  </si>
  <si>
    <t>Usklađena vrijednost odgovarajućih obveza institucionalnog sustava zaštite koje proizlaze iz prethodno izračunatih izvedenica mora se dodati računovodstvenoj vrijednosti odgovarajućih obveza institucionalnog sustava zaštite koje ne proizlaze iz izvedenica.</t>
  </si>
  <si>
    <t>Stavak E.iii) Imovina koja proizlazi iz odgovarajućih obveza institucionalnog sustava zaštite</t>
  </si>
  <si>
    <t>Člankom 5. stavkom 2. Delegirane uredbe zahtijeva se da se odgovarajuće obveze institucionalnog sustava zaštite ravnomjerno oduzimaju pri svakoj transakciji od iznosa ukupnih obveza svakog člana institucionalnog sustava zaštite. Stoga imovina koju drži institucija koja proizlazi iz odgovarajućih obveza institucionalnog sustava zaštite mora se ravnomjerno oduzeti.</t>
  </si>
  <si>
    <t>Stavak E.iv) Ukupan iznos odbitka imovine i obveza koje proizlaze iz odgovarajućih obveza institucionalnog sustava zaštite</t>
  </si>
  <si>
    <t>Člankom 5. stavkom 2. Delegirane uredbe zahtijeva se da se odgovarajuće obveze institucionalnog sustava zaštite ravnomjerno oduzimaju pri svakoj transakciji od iznosa ukupnih obveza svakog člana institucionalnog sustava zaštite. Stoga imovina i obveze koje drži institucija koje proizlaze iz odgovarajućih obveza institucionalnog sustava zaštite moraju se ravnomjerno oduzeti.</t>
  </si>
  <si>
    <t>Dio F. Iznos odbitka imovine i obveza koje proizlaze iz odgovarajućih unutagrupnih obveza</t>
  </si>
  <si>
    <t>Stavak F.i) Usklađenje odgovarajućih unutargrupnih obveza koje proizlaze iz izvedenica koje drži institucija</t>
  </si>
  <si>
    <t>Stavak F.ii) Ukupne odgovarajuće unutargrupne obveze koje drži institucija</t>
  </si>
  <si>
    <t>Usklađena vrijednost odgovarajućih unutargrupnih obveza koje proizlaze iz prethodno izračunatih izvedenica mora se dodati računovodstvenoj vrijednosti odgovarajućih unutargrupnih obveza koje ne proizlaze iz izvedenica.</t>
  </si>
  <si>
    <t>Stavak F.iii) Imovina koja proizlazi iz odgovarajućih unutargrupnih obveza</t>
  </si>
  <si>
    <t>Člankom 5. stavkom 2. Delegirane uredbe zahtijeva se da se odgovarajuće unutargrupne obveze ravnomjerno oduzimaju pri svakoj transakciji od iznosa ukupnih obveza svakog relevantnog člana grupe. Stoga imovina koju drži institucija koja proizlazi iz odgovarajućih unutargrupnih obveza mora se ravnomjerno oduzeti.</t>
  </si>
  <si>
    <t>Stavak F.iv) Ukupni iznos odbitka imovine i obveza koje proizlaze iz odgovarajući unutargrupnih obveza</t>
  </si>
  <si>
    <t>Člankom 5. stavkom 2. Delegirane uredbe zahtijeva se da se odgovarajuće unutargrupne obveze ravnomjerno oduzimaju pri svakoj transakciji od iznosa ukupnih obveza svakog relevantnog člana grupe. Stoga imovina i obveze koje drži institucija koje proizlaze iz odgovarajući unutargrupnih obveza moraju se ravnomjerno oduzeti.</t>
  </si>
  <si>
    <t>Dio G. Pojednostavljene metode izračuna</t>
  </si>
  <si>
    <t xml:space="preserve">Pravni izvori za ovaj dio: članci 3., 10. i 11. Delegirane uredbe </t>
  </si>
  <si>
    <t>Stavak G.i) Pojednostavljena metoda za investicijska društva koja imaju odobrenje samo za pružanje ograničenih usluga i aktivnosti</t>
  </si>
  <si>
    <t>Određena investicijska društva obuhvaćena područjem primjene, koja su ovlaštena pružati samo ograničene usluge i aktivnosti, ne podliježu ili mogu biti oslobođena određenih kapitalnih i likvidnosnih zahtjeva. Sukladno tome, mnoge mjere prilagodbe riziku u radnom listu ''4. Prilagodba riziku'' ne bi odnosile na njih. Specifična pojednostavljena metoda kalkulacije se primjenjuje na te institucije.</t>
  </si>
  <si>
    <t>Pažnja!</t>
  </si>
  <si>
    <t>Stavak G.ii) Pojednostavljena metoda izračuna za relevantne hipotekarne kreditne institucije koje se financiraju pokrivenim obveznicama</t>
  </si>
  <si>
    <t>Hipotekarne kreditne institucije koje se financiraju pokrivenim obveznicama kako su definirane u članku 45. stavku 3. BRRD-a neće se dokapitalizirati upotrebom aranžmana financiranja sanacije u skladu s člancima 44. i 101. BRRD-a. Stoga, u slučaju da zbog veličine ne mogu ispunjavati uvjete za pojednostavljeni paušalni pristup koji se primjenjuje na male institucije (vidjeti prethodni stavak B.ii), na njihov osnovni godišnji doprinos primijenit će se 50 %. Međutim, ako je njihov profil rizičnosti sličan ili veći od profila rizičnosti institucije koja je aranžmane financiranja sanacije upotrijebila u bilo koju od svrha navedenih u članku 101. BRRD-a, pojedinačni godišnji doprinos neće se izračunati primjenom pojednostavljenog paušalnog pristupa niti primjenom 50 % na osnovni godišnji doprinos te institucija mora ispuniti cijeli obrazac za izvješćivanje (radni listovi 1. do 4.).</t>
  </si>
  <si>
    <t>Ako je vrijednost u prethodnom polju „1C10” „Da”, tada od institucije nisu potrebni dodatni podaci (sanacijsko tijelo može tražiti dostavu dodatnih podatke nakon procjene profila rizičnosti).
U suprotnom nastaviti na sljedeći radni list</t>
  </si>
  <si>
    <t>A. Iznos odbitka odgovarajući obveza povezanih s aktivnostima poravnanja</t>
  </si>
  <si>
    <t>B. Iznos odbitka odgovarajući obveza povezanih s aktivnostima središnjeg depozitorija vrijednosnih papira (CSD)</t>
  </si>
  <si>
    <t>C. Iznos odbitka odgovarajući obveza nastalih držanjem imovine ili novca klijenata</t>
  </si>
  <si>
    <t>D. Iznos odbitka odgovarajući obveza koje proizlaze iz promotivnih kredita</t>
  </si>
  <si>
    <t xml:space="preserve">E. Iznos odbitka imovine i obveza koje proizlaze iz odgovarajući obveza institucionalnog sustava zaštite (IPS) </t>
  </si>
  <si>
    <t>F. Iznos odbitka imovine i obveza koje proizlaze iz odgovarajućih unutargrupnih obveza</t>
  </si>
  <si>
    <t>Od kojih: odgovarajuće obveze koje proizlaze iz izvedenica i povezane su s aktivnostima poravnanja</t>
  </si>
  <si>
    <t>Od kojih: obveze koje proizlaze iz izvedenica i nisu povezane s aktivnostima poravnanja
(automatski – ne ispunjava se)</t>
  </si>
  <si>
    <t>Faktor praga izvedenica
(automatski – ne ispunjava se)</t>
  </si>
  <si>
    <t>Usklađena vrijednost odgovarajućih obveza povezanih s aktivnostima poravnanja koje proizlaze iz izvedenica
(automatski – ne ispunjava se)</t>
  </si>
  <si>
    <t xml:space="preserve">Ukupna računovodstvena vrijednost odgovarajućih obveza povezanih s aktivnostima poravnanja </t>
  </si>
  <si>
    <t>Od kojih: proizlaze iz izvedenica</t>
  </si>
  <si>
    <t>Od kojih: ne proizlaze iz izvedenica
(automatski – ne ispunjava se)</t>
  </si>
  <si>
    <t>Ukupni iznos odbitka odgovarajućih obveza povezanih s aktivnostima poravnanja
(automatski – ne ispunjava se)</t>
  </si>
  <si>
    <t>Od kojih: odgovarajuće obveze koje proizlaze iz izvedenica i povezane su s aktivnostima središnjeg depozitorija vrijednosnih papira</t>
  </si>
  <si>
    <t>Od kojih: obveze koje proizlaze iz izvedenica i nisu povezane s aktivnostima središnjeg depozitorija vrijednosnih papira
(automatski – ne ispunjava se)</t>
  </si>
  <si>
    <t>Usklađena vrijednost odgovarajućih obveza povezanih s aktivnostima središnjeg depozitorija vrijednosnih papira koje proizlaze iz izvedenica
(automatski – ne ispunjava se)</t>
  </si>
  <si>
    <t>Ukupna računovodstvena vrijednost odgovarajućih obveza povezanih s aktivnostima središnjeg depozitorija vrijednosnih papira</t>
  </si>
  <si>
    <t>Ukupni iznos odbitka odgovarajućih obveza povezanih s aktivnostima središnjeg depozitorija vrijednosnih papira
(automatski – ne ispunjava se)</t>
  </si>
  <si>
    <t xml:space="preserve">Od kojih: odgovarajuće obveze koje proizlaze iz izvedenica, nastale držanjem imovine ili novca klijenata </t>
  </si>
  <si>
    <t>Od kojih: obveze koje proizlaze iz izvedenica, a nisu nastale držanjem imovine ili novca klijenata
(automatski – ne ispunjava se)</t>
  </si>
  <si>
    <t>Usklađena vrijednost odgovarajućih obveza nastalih držanjem imovine ili novca klijenata koje proizlaze iz izvedenica
(automatski – ne ispunjava se)</t>
  </si>
  <si>
    <t>Ukupna računovodstvena vrijednost odgovarajućih obveza nastalih držanjem imovine ili novca klijenata</t>
  </si>
  <si>
    <t>Ukupni iznos odbitka odgovarajućih obveza nastalih držanjem imovine ili novca klijenata
(automatski – ne ispunjava se)</t>
  </si>
  <si>
    <t xml:space="preserve">Od kojih: odgovarajuće obveze koje proizlaze iz izvedenica koje proizlaze iz promotivnih kredita </t>
  </si>
  <si>
    <t>Od kojih: obveze koje proizlaze iz izvedenica koje ne proizlaze iz promotivnih kredita
(automatski – ne ispunjava se)</t>
  </si>
  <si>
    <t>Usklađena vrijednost odgovarajućih obveza koje proizlaze iz promotivnih kredita koje proizlaze iz izvedenica
(automatski – ne ispunjava se)</t>
  </si>
  <si>
    <t>Ukupna računovodstvena vrijednost odgovarajućih obveza koje proizlaze iz promotivnih kredita</t>
  </si>
  <si>
    <t>Ukupni iznos odbitka odgovarajućih obveza koje proizlaze iz promotivnih kredita
(automatski – ne ispunjava se)</t>
  </si>
  <si>
    <t>Od kojih: odgovarajuće obveze institucionalnog sustava zaštite koje proizlaze iz izvedenica i potječu od relevantnog člana institucionalnog sustava zaštite</t>
  </si>
  <si>
    <t>Od kojih: neodgovarajuće obveze institucionalnog sustava zaštite koje proizlaze iz izvedenica
(automatski – ne ispunjava se)</t>
  </si>
  <si>
    <t>Usklađena vrijednost odgovarajućih obveza institucionalnog sustava zaštite koje proizlaze iz izvedenica i potječu od relevantnog člana institucionalnog sustava zaštite
(automatski – ne ispunjava se)</t>
  </si>
  <si>
    <t>Ukupna računovodstvena vrijednost odgovarajućih obveza institucionalnog sustava zaštite</t>
  </si>
  <si>
    <t>Usklađena vrijednost ukupnih odgovarajućih obveza institucionalnog sustava zaštite
(automatski – ne ispunjava se)</t>
  </si>
  <si>
    <t>Ukupna računovodstvena vrijednost odgovarajuće imovine institucionalnog sustava zaštite koju drži relevantni član institucionalnog sustava zaštite</t>
  </si>
  <si>
    <t>Usklađena vrijednost ukupne odgovarajuće imovine institucionalnog sustava zaštite</t>
  </si>
  <si>
    <t>Ukupni iznos odbitka imovine i obveza koje proizlaze iz odgovarajućih obveza institucionalnog sustava zaštite
(automatski – ne ispunjava se)</t>
  </si>
  <si>
    <t>Od kojih: odgovarajuće unutargrupne obveze koje proizlaze iz izvedenica</t>
  </si>
  <si>
    <t>Od kojih: obveze koje proizlaze iz izvedenica koje nisu unutargrupne
(automatski – ne ispunjava se)</t>
  </si>
  <si>
    <t>Usklađena vrijednost odgovarajućih unutargrupnih obveza koje proizlaze iz izvedenica
(automatski – ne ispunjava se)</t>
  </si>
  <si>
    <t>Ukupna računovodstvena vrijednost odgovarajućih unutargrupnih obveza</t>
  </si>
  <si>
    <t>Usklađena vrijednost ukupnih odgovarajućih unutargrupnih obveza
(automatski – ne ispunjava se)</t>
  </si>
  <si>
    <t>Ukupna računovodstvena vrijednost odgovarajuće unutargrupne imovine koju drži institucija</t>
  </si>
  <si>
    <t>Usklađena vrijednost ukupne odgovarajuće unutargrupne imovine</t>
  </si>
  <si>
    <t>Ukupni iznos odbitka imovine i obveza koje proizlaze iz odgovarajućih unutargrupnih obveza
(automatski – ne ispunjava se)</t>
  </si>
  <si>
    <t xml:space="preserve">Pravni izvori za ovaj dio članak 3., članak 5. stavak 1. točka (c) i članak 5. stavak 3. Delegirane uredbe </t>
  </si>
  <si>
    <t xml:space="preserve">Pravni izvori za ovaj dio: članak 3., članak 5. stavak 1. točka (d) i članak 5. stavak 3. Delegirane uredbe </t>
  </si>
  <si>
    <t xml:space="preserve">Pravni izvori za ovaj dio: članak 3., članak 5. stavak 1. točka (e) i članak 5. stavak 3. Delegirane uredbe </t>
  </si>
  <si>
    <t xml:space="preserve">Pravni izvori za ovaj dio: članak 3., članak 5. stavak 1. točka (f) i članak 5. stavak 3. Delegirane uredbe </t>
  </si>
  <si>
    <t xml:space="preserve">Pravni izvori za ovaj dio: članak 3., članak 5. stavak 1. točka (b), članak 5. stavci 2. i 3. Delegirane uredbe </t>
  </si>
  <si>
    <t xml:space="preserve">Pravni izvori za ovaj dio: članak 3., članak 5. stavak 1. točka (a), članak 5. stavci 2. i 3. Delegirane uredbe </t>
  </si>
  <si>
    <t>4. Prilagodba riziku</t>
  </si>
  <si>
    <t>U ovom se radnom listu prikupljaju podaci kako bi se osnovni godišnji doprinos (radni list 2.) prilagodio razmjerno profilu rizičnosti institucije.</t>
  </si>
  <si>
    <t>Upute o izuzećima za polja 4A1, 4A8, 4B1 i 4C1 nalaze se u radnom listu „Pročitati”.</t>
  </si>
  <si>
    <t>Ovaj se radni list sastoji od pokazatelja rizika razvrstanih u sljedeće stupove rizika:</t>
  </si>
  <si>
    <t>Dio A. Stup „izloženost riziku”</t>
  </si>
  <si>
    <t>Dio B. Stup „stabilnost i raznolikost izvora financiranja”</t>
  </si>
  <si>
    <t>Ovaj se pokazatelj rizika još ne primjenjuje.</t>
  </si>
  <si>
    <t>Dio C. Stup „važnost institucije za stabilnost financijskog sustava ili gospodarstva”</t>
  </si>
  <si>
    <t>Dio D. Stup „dodatni pokazatelji rizika koje određuje sanacijsko tijelo”</t>
  </si>
  <si>
    <t>Dodatni pokazatelj rizika D.v) Članstvo u institucionalnom sustavu zaštite (IPS)</t>
  </si>
  <si>
    <t>LEI oznaka matične institucije
(samo u slučaju izuzeća)</t>
  </si>
  <si>
    <t>LEI oznake institucija koje su dio (pot)konsolidacije
(samo u slučaju izuzeća)</t>
  </si>
  <si>
    <t>Omjer financijske poluge, na odabranoj razini izvješćivanja u polju identifikacijske oznake 4A2</t>
  </si>
  <si>
    <t>LEI oznaka institucija koje su dio (pot)konsolidacije
(samo u slučaju izuzeća)</t>
  </si>
  <si>
    <t>Redovni temeljni kapital, na razini izvješćivanja odabranoj u polju identifikacijske oznake 4A9</t>
  </si>
  <si>
    <t>Stopa redovnog osnovnog kapitala, na razini izvješćivanja odabranoj u polju identifikacijske oznake 4A9
(automatski – ne ispunjava se)</t>
  </si>
  <si>
    <t>Omjer ukupne izloženosti riziku i ukupne imovine, na razini izvješćivanja odabranoj u polju identifikacijske oznake 4A9
(automatski – ne ispunjava se)</t>
  </si>
  <si>
    <t>Ukupan broj iskazanih međubankovnih kredita i depozita na razini izvješćivanja odabranoj u polju identifikacijske oznake 4C2 (automatski – ne ispunjava se)</t>
  </si>
  <si>
    <t>Iznos izloženosti riziku za tržišni rizik dužničkih instrumenata kojima se trguje i vlasničkog kapitala, na razini izvješćivanja odabranoj u polju identifikacijske oznake 4A9</t>
  </si>
  <si>
    <t>(a) Podijeljeno s ukupnim iznosom izloženosti riziku
(automatski – ne ispunjava se)</t>
  </si>
  <si>
    <t>(b) Podijeljeno s redovnim osnovnim kapitalom
(automatski – ne ispunjava se)</t>
  </si>
  <si>
    <t>(c) Podijeljeno s ukupnom imovinom
(automatski – ne ispunjava se)</t>
  </si>
  <si>
    <t>Od kojih: izvedenice poravnate preko središnje druge ugovorne strane (CCP), na razini izvješćivanja odabranoj u polju identifikacijske oznake 4D9</t>
  </si>
  <si>
    <t>Za institucije koje su članovi grupe: Naziv matične institucije unutar EU-a
(popuniti čak i ako je upisano „Ne” u prethodnom polju)</t>
  </si>
  <si>
    <t>Za institucije koje su članovi grupe: LEI oznaka matične institucije unutar EU-a
(popuniti čak i ako je upisano „Ne” u prethodnom polju)</t>
  </si>
  <si>
    <t>Radni list 1. Opće informacije</t>
  </si>
  <si>
    <t>Radni list 1. sastoji se od sljedećih dijelova</t>
  </si>
  <si>
    <t>Dio B.  Osoba za kontakt za ovaj obrazac za izvješćivanje</t>
  </si>
  <si>
    <t>Dio C.  Utvrđivanje mogućih posebnosti za izračun pojedinačnih godišnjih doprinosa</t>
  </si>
  <si>
    <t>Dio D.  Nove institucije pod nadzorom i spajanja</t>
  </si>
  <si>
    <t>Radni list 2. Osnovni godišnji doprinos</t>
  </si>
  <si>
    <t>Radni list 2. sastoji se od sljedećih dijelova</t>
  </si>
  <si>
    <t>Dio B. Pojednostavljene metode izračuna</t>
  </si>
  <si>
    <t>Dio C. Usklađenje obveza koje proizlaze iz ugovora o izvedenicama (isključujući kreditne izvedenice)</t>
  </si>
  <si>
    <t>Radni list 3. Odbici</t>
  </si>
  <si>
    <t>Radni list 3. Sastoji se od sljedećih dijelova</t>
  </si>
  <si>
    <t xml:space="preserve">Dio A. Iznos odbitka odgovarajućih obveza povezanih s aktivnostima poravnanja </t>
  </si>
  <si>
    <t xml:space="preserve">Dio B. Iznos odbitka odgovarajućih obveza povezanih s aktivnostima središnjeg depozitorija vrijednosnih papira (CSD) </t>
  </si>
  <si>
    <t>Dio C. Iznos odbitka odgovarajućih obveza nastalih držanjem imovine ili novca klijenata</t>
  </si>
  <si>
    <t xml:space="preserve">Dio D.  Iznos odbitka odgovarajućih obveza koje proizlaze iz promotivnih kredita </t>
  </si>
  <si>
    <t>Dio E.  Iznos odbitka imovine i obveza koje proizlaze iz odgovarajućih obveza institucionalnog sustava zaštite (IPS)</t>
  </si>
  <si>
    <t>Dio F.  Iznos odbitka imovine i obveza koje proizlaze iz odgovarajućih unutargrupnih obveza</t>
  </si>
  <si>
    <t>Dio G. Pojednostavljene metode izračuna</t>
  </si>
  <si>
    <t>Radni list 4. Prilagodba riziku</t>
  </si>
  <si>
    <t>Radni list 4. Sastoji se od sljedećih dijelova</t>
  </si>
  <si>
    <t>Dio A. Stup „Izloženost riziku”</t>
  </si>
  <si>
    <t>Dio B. Stup „Stabilnost i raznolikost izvora financiranja”</t>
  </si>
  <si>
    <t>Dio C. Stup „Važnost institucije za stabilnost financijskog sustava ili gospodarstva”</t>
  </si>
  <si>
    <t>Dio D. Stup „Dodatni pokazatelji rizika koje određuje sanacijsko tijelo”</t>
  </si>
  <si>
    <t>A. Identifikacija institucije</t>
  </si>
  <si>
    <t>B. Kontakt osoba za ovaj obrazac za izvješćivanje</t>
  </si>
  <si>
    <t>A. Iznos odbitka odgovarajućih obveza povezanih s aktivnostima poravnanja</t>
  </si>
  <si>
    <t>B. Iznos odbitka odgovarajućih obveza povezanih s aktivnostima središnjeg depozitorija vrijednosnih papira (CSD)</t>
  </si>
  <si>
    <t>C. Iznos odbitka odgovarajućih obveza nastalih držanjem imovine ili novca klijenata</t>
  </si>
  <si>
    <t xml:space="preserve">D.  Iznos odbitka odgovarajućih obveza koje proizlaze iz promotivnih kredita </t>
  </si>
  <si>
    <t>E. Iznos odbitka imovine i obveza koje proizlaze iz odgovarajućih obveza institucionalnog sustava zaštite (IPS)</t>
  </si>
  <si>
    <t>A. Stup „Izloženost riziku”</t>
  </si>
  <si>
    <t>B. Stup „Stabilnost i raznolikost izvora financiranja”</t>
  </si>
  <si>
    <t>C. Stup „Udio međubankovnih kredita i depozita u EU-u”</t>
  </si>
  <si>
    <t>D. Stup „Dodatni pokazatelji rizika koje određuje sanacijsko tijelo”</t>
  </si>
  <si>
    <t>Naziv ulice i kućni broj</t>
  </si>
  <si>
    <t xml:space="preserve">Poštanski broj </t>
  </si>
  <si>
    <t>ISO oznaka koja odgovara državi u kojoj se institucija nalazi</t>
  </si>
  <si>
    <t xml:space="preserve">. „Institucionalni sustav zaštite” (IPS) znači uređenje koje zadovoljava zahtjeve propisane člankom 113. stavkom 7. CRR-a. </t>
  </si>
  <si>
    <t>Vidjeti br. 4 dijela B „Opće upute za ispunjavanje obrasca za izvješćivanje” u radnom listu Pročitati</t>
  </si>
  <si>
    <t>. „odgovarajuće obveze nastale držanjem imovine ili novca klijenata” znači obveze nastale držanjem imovine ili novca klijenata, uključujući imovinu ili novac klijenata koji se drže u ime subjekta za zajednička ulaganja u prenosive vrijednosne papire (UCITS) prema definiciji iz članka 1. stavka 2. Direktive 2009/65/EZ Europskog parlamenta i Vijeća, ili alternativnih investicijskih fondova (AIF) prema definiciji iz članka 4. stavka 1. točke (a) Direktive 2011/61/EU Europskog parlamenta i Vijeća, pod uvjetom da je taj klijent zaštićen na temelju primjenjivog prava za slučaj insolventnosti.
. „izvedenice” i „metodologija za izračun omjera financijske poluge”: vidjeti 2C1</t>
  </si>
  <si>
    <t>. „odgovarajuće obveze koje proizlaze iz promotivnih kredita” znači obveze institucije posrednika prema početnoj ili drugoj banci koja odobrava promotivne kredite ili drugoj instituciji posredniku i obveze izvorne banke koja odobrava promotivne kredite prema njezinim partnerima koji sudjeluju u financiranju, u mjeri u kojoj iznos tih obveza odgovara iznosu promotivnih kredita te institucije.
. „Obveze posredničke institucije (kako su definirane u polju „1C9”), koja od banke koja odobrava promotivne kredite prima sredstva za promotivne kredite te ih prosljeđuje poslovnoj banci koja naposljetku odobrava promotivne kredite krajnjim korisnicima, mogu ispunjavati uvjete za odbitak ako iznosu tih obveza odgovara iznos promotivnih kredita na strani imovine te posredničke institucije. Isto tako, obveze banke koja odobrava promotivne kredite (kako su definirane u polju „1C10”), koje proizlaze iz promotivnih kredita, mogu ispunjavati uvjete za odbitak ako iznosu tih obveza odgovara iznos promotivnih kredita na strani imovine te banke koja odobrava promotivne kredite.”
. „izvedenice” i „metodologija za izračun omjera financijske poluge”: vidjeti 2C1</t>
  </si>
  <si>
    <t>. „odgovarajuće obveze institucionalnog sustava zaštite” znači obveze „relevantnog člana institucionalnog sustava zaštite” na temelju sporazuma sklopljenog s drugom institucijom koja je članica istog institucionalnog sustava zaštite.
. „relevantni član institucionalnog sustava zaštite” znači član uređenja koje ispunjava zahtjeve propisane člankom 113. stavkom 7. CRR-a, kojemu je nadležno tijelo dopustilo primjenu članka 113. stavka 7. CRR-a.
. „izvedenice” i „metodologija za izračun omjera financijske poluge”: vidjeti polje 2C1</t>
  </si>
  <si>
    <t>Za imovinu vrijedi ista definicija kao za obveze:
. „odgovarajuće obveze institucionalnog sustava zaštite” znači obveze „relevantnog člana institucionalnog sustava zaštite” na temelju sporazuma sklopljenog s drugom institucijom koja je članica istog institucionalnog sustava zaštite.
. „relevantni član institucionalnog sustava zaštite” znači član uređenja koje ispunjava zahtjeve propisane člankom 113. stavkom 7. CRR-a, kojemu je nadležno tijelo dopustilo primjenu članka 113. stavka 7. CRR-a.</t>
  </si>
  <si>
    <t>. „odgovarajuće unutargrupne obveze” znači unutargrupne obveze koje proizlaze iz transakcija koje institucija sklapa s drugom institucijom koja pripada istoj grupi, ako su ispunjeni svi sljedeći uvjeti: i. obje institucije imaju poslovni nastan u Uniji; ii. obje institucije u cijelosti su obuhvaćene istim konsolidiranim nadzorom u skladu s člancima 6. do 17. CRR-a te podliježu odgovarajućim centraliziranim postupcima procjene, mjerenja i kontrole rizika; i iii. ne postoji tekuća ili predvidiva značajna praktična ili pravna prepreka za promptnu otplatu dospjele obveze
. „izvedenice” i „metodologija za izračun omjera financijske poluge”: vidjeti polje 2C1</t>
  </si>
  <si>
    <t>Za unutargrupnu imovinu vrijedi ista definicija kao za unutargrupne obveze:
. „odgovarajuće unutargrupne obveze” znači unutargrupne obveze koje proizlaze iz transakcija koje institucija sklapa s drugom institucijom koja pripada istoj grupi, ako su ispunjeni svi sljedeći uvjeti: i. obje institucije imaju poslovni nastan u Uniji; ii. obje institucije u cijelosti su obuhvaćene istim konsolidiranim nadzorom u skladu s člancima 6. do 17. CRR-a te podliježu odgovarajućim centraliziranim postupcima procjene, mjerenja i kontrole rizika; i iii. ne postoji tekuća ili predvidiva značajna praktična ili pravna prepreka za promptnu otplatu dospjele obveze</t>
  </si>
  <si>
    <t>U ovom polju institucija može navesti RIAD MFI oznaku.
Identifikacijska oznaka SRB-a: Upotrijebiti ako RIAD MFI oznaka nije dostupna.</t>
  </si>
  <si>
    <t>Ukupne obveze znači ukupna bilanca (zbroj obveza i stavki vlasničkog kapitala) na referentni datum kako je iskazana u godišnjim financijskim izvještajima na temelju kojih je utvrđen referentni datum za obrazac za izvješćivanje (vidjeti br. 4 dijela B „Opće upute za ispunjavanje obrasca za izvješćivanje” u radnom listu Pročitati).</t>
  </si>
  <si>
    <t>. U ovom se polju može izračunati pojedinačni osnovni godišnji doprinos (vidjeti br. 2 dijela A „Cilj i struktura izvješćivanja” u radnom listu Pročitati). 
. Ako institucija na referentni datum ne drži osigurane ili prihvatljive depozite kako su definirani u članku 2. stavku 1. točki 4. Direktive 2014/49/EU (DGSD), u ovom polju mora navesti „0” (nula) (vidjeti br. 10 dijela B „Opće upute za ispunjavanje obrasca za izvješćivanje” u radnom listu Pročitati).                                                
. Izračun se temelji na prosjeku četiri tromjesečja referentne godine kako je navedeno u polju 1E1.</t>
  </si>
  <si>
    <t>. Ovo se polje primjenjuje samo na obveze koje proizlaze iz ugovora o izvedenicama koje se drže izvanbilančno na referentni datum u skladu s računovodstvenim standardima koje institucija primjenjuje za potrebe svojih godišnjih financijskih izvještaja (na temelju toga se mogao utvrditi referentni datum za obrazac za izvješćivanje (vidjeti br. 4 dijela B „Opće upute za ispunjavanje obrasca za izvješćivanje” u radnom listu Pročitati)). 
. Fer vrijednost izvedenica koje se drže izvanbilančno mora se izračunati primjenom mjerodavnog standarda MSFI 13 ili jednakovrijednog standarda u skladu s nacionalnim računovodstvenim standardima. Iznose pozitivnih fer vrijednosti mora se zanemariti. Negativne fer vrijednosti, koje predstavljaju obveze koje proizlaze iz izvedenica koje se drže izvanbilančno, moraju se zbrojiti i potom pretvoriti u jedan apsolutni iznos. U ovom polju mora se navesti taj apsolutni iznos.</t>
  </si>
  <si>
    <t xml:space="preserve">Polazišna točka za usklađenje odgovarajućih obveza povezanih s aktivnostima poravnanja koje proizlaze iz izvedenica koje drži institucija jesu „Obveze koje proizlaze iz ugovora o izvedenicama (isključujući kreditne izvedenice) vrednovane u skladu s metodologijom za izračun omjera financijske poluge” (vidjeti polje 2C1).  </t>
  </si>
  <si>
    <t>Ovo se polje automatski popunjava množenjem „odgovarajućih obveza koje proizlaze iz izvedenica i povezane su s aktivnostima poravnanja” (3A1) s faktorom praga izvedenica (3A3). Omogućuje da se prag koji se uzeo u obzir u pogledu ukupnih obveza koje proizlaze iz izvedenica (u dijelu C radnog lista „2. Osnovni godišnji doprinos”) primijeni na odgovarajuće obveze koje proizlaze iz izvedenica i povezane su s aktivnostima poravnanja, tako da je odbijeni izvedeni iznos u skladu s ukupnim izvedenim iznosom u ukupnim obvezama.</t>
  </si>
  <si>
    <t xml:space="preserve">Bilančna računovodstvena vrijednost odgovarajućih obveza povezanih s aktivnostima poravnanja (kako je definirano u polju 3A1) koje institucija drži na referentni datum u skladu s računovodstvenim standardima koje institucija primjenjuje za potrebe svojih godišnjih financijskih izvještaja (na temelju toga se mogao utvrditi referentni datum za obrazac za izvješćivanje (vidjeti br. 4 dijela A „Cilj i struktura obrasca za izvješćivanje” u radnom listu Pročitati)). </t>
  </si>
  <si>
    <t>Od kojih proizlaze iz izvedenica</t>
  </si>
  <si>
    <t>Od kojih ne proizlaze iz izvedenica. Ovo se polje automatski popunjava oduzimanjem odgovarajućih obveza povezanih s aktivnostima poravnanja koje proizlaze iz izvedenica (3A6) od „Ukupne računovodstvene vrijednosti odgovarajućih obveza povezanih s aktivnostima poravnanja” (3A5).</t>
  </si>
  <si>
    <t xml:space="preserve">Polazišna točka za usklađenje odgovarajućih obveza povezanih sa središnjim depozitorijem vrijednosnih papira koje proizlaze iz izvedenica koje drži institucija jesu „Obveze koje proizlaze iz svih ugovora o izvedenicama (isključujući kreditne izvedenice) vrednovane u skladu s metodologijom za izračun omjera financijske poluge” (vidjeti polje 2C1).  </t>
  </si>
  <si>
    <t>Bilančna računovodstvena vrijednost odgovarajućih obveza povezanih s aktivnostima središnjeg depozitorija vrijednosnih papira (kako je definirano u 3B1). Za dodatne pojedinosti vidjeti 3A5.</t>
  </si>
  <si>
    <t xml:space="preserve">Polazišna točka za usklađenje odgovarajućih obveza nastalih držanjem imovine ili novca klijenata koje proizlaze iz svih ugovora o izvedenicama (isključujući kreditne izvedenice) vrednovanih u skladu s metodologijom za izračun omjera financijske poluge” (vidjeti polje 2C1).  </t>
  </si>
  <si>
    <t>Bilančna računovodstvena vrijednost odgovarajućih obveza nastalih držanjem imovine ili novca klijenata (kako je definirano u 3C1).  Za dodatne pojedinosti vidjeti 3A5.</t>
  </si>
  <si>
    <t xml:space="preserve">Polazišna točka za usklađenje odgovarajućih obveza povezanih s promotivnim kreditima koje proizlaze iz izvedenica koje drži institucija jesu „Obveze koje proizlaze iz svih ugovora o izvedenicama (isključujući kreditne izvedenice) vrednovane u skladu s metodologijom za izračun omjera financijske poluge” (vidjeti polje 2C1).  </t>
  </si>
  <si>
    <t>Bilančna računovodstvena vrijednost odgovarajućih obveza koje proizlaze iz promotivnih kredita (kako je definirano u 3D1). Za dodatne pojedinosti vidjeti 3A5.</t>
  </si>
  <si>
    <t xml:space="preserve">Polazišna točka za usklađenje odgovarajućih obveza institucionalnog sustava zaštite koje proizlaze iz izvedenica koje drži institucija jesu „Obveze koje proizlaze iz svih ugovora o izvedenicama (isključujući kreditne izvedenice) vrednovane u skladu s metodologijom za izračun omjera financijske poluge” (vidjeti polje 2C1).  </t>
  </si>
  <si>
    <t>Bilančna računovodstvena vrijednost odgovarajućih obveza institucionalnog sustava zaštite (kako je definirano u 3E1). Za dodatne pojedinosti vidjeti 3A5.</t>
  </si>
  <si>
    <t xml:space="preserve">Polazišna točka za usklađenje odgovarajućih unutargrupnih obveza koje proizlaze iz izvedenica koje drži institucija jesu „Obveze koje proizlaze iz svih ugovora o izvedenicama (isključujući kreditne izvedenice) vrednovane u skladu s metodologijom za izračun omjera financijske poluge” (vidjeti polje 2C1).  </t>
  </si>
  <si>
    <t>Bilančna računovodstvena vrijednost odgovarajućih unutargrupnih obveza (kako je definirano u polju 3F1). Za dodatne pojedinosti vidjeti 3A5.</t>
  </si>
  <si>
    <t>. Bilančna računovodstvena vrijednost odgovarajuće unutargrupne imovine (kako je definirano lijevo) koju drži institucija. 
. Iz te bi imovine trebale nastati odgovarajuće unutargrupne obveze koje drži relevantni unutargrupni član kako je definirano u polju „3F5”. U suprotnom ta imovina ne ispunjava uvjete.</t>
  </si>
  <si>
    <t>. Ovo se polje primjenjuje samo ako vrijednost u polju 4A2 nije „Pojedinačna”. 
. Pokazatelj rizika naveden u polju 4A7 na (pot)konsolidiranoj razini mora se pripisati svakoj instituciji koja je dio iste (pod)skupine (npr. potkonsolidacijske skupine ili konsolidacijske skupine). Stoga institucija mora navesti identifikacijsku oznaku (vidjeti polje 1A8) svih institucija koje su dio iste (pot)konsolidacije te su obuhvaćene ex-ante razdobljem doprinosa 2020. Svaka identifikacijska oznaka mora biti odvojena kosom crtom (/) bez razmaka. Na primjer: XXX1/YYY2/ZZZ3</t>
  </si>
  <si>
    <t>Ovo polje treba popuniti na datum izvješćivanja i na razini izvješćivanja koji su odabrani u polju 4A9 za stopu redovnog osnovnog kapitala, i to zbrojem oba elemenata navedena u stupcu K.</t>
  </si>
  <si>
    <t>6. Pravila provjere valjanosti</t>
  </si>
  <si>
    <t xml:space="preserve">U radnom listu se konsolidiraju informacije o kojima je izviješteno u obrascu te uključuje pravila provjere valjanosti i provjeru dosljednosti koje institucija provodi prije dostave informacija. Ovaj je radni list namijenjen za ukazivanje na rezultate kontrola koje mogu dovesti do poruke o pogrešci za instituciju.  </t>
  </si>
  <si>
    <t>Provjera valjanosti formata polja koja ispunjava institucija (polja ispunjena žutom bojom)</t>
  </si>
  <si>
    <t>Dio C</t>
  </si>
  <si>
    <t>Test relevantnosti (je li pravilo provjere valjanosti primjenjivo na tu instituciju?)</t>
  </si>
  <si>
    <t xml:space="preserve">Provjere dosljednosti </t>
  </si>
  <si>
    <t>Provjere dosljednosti</t>
  </si>
  <si>
    <t>Prva dva slova RIAD MFI oznake moraju biti ista kao dvoslovna ISO oznaka države registracije („1A5”)</t>
  </si>
  <si>
    <t>LEI oznaka („1A7”) treba sadržavati 20 alfanumeričkih znakova</t>
  </si>
  <si>
    <t>Investicijsko društvo koje ima odobrenje samo za pružanje ograničenih usluga i aktivnosti („1C8”) ne može biti kreditna institucija (1C1), središnje tijelo (1C2), središnja druga ugovorna strana („1C5”), središnji depozitorij vrijednosnih papira („1C6”), banka koja odobrava promotivne kredite („1C9”) ili hipotekarna kreditna institucija koje se financira pokrivenim obveznicama („1C10”)</t>
  </si>
  <si>
    <t>Ukupne obveze („2A1”) – Regulatorni kapital („2A2”) – Osigurani depoziti („2A3”) moraju biti veće od 0</t>
  </si>
  <si>
    <t>Računovodstvena vrijednost obveza koje proizlaze iz svih ugovora o izvedenicama (isključujući kreditne izvedenice) koje se knjiže bilančno („2C2”) mora biti veća ili jednaka odgovarajućim obvezama povezanima s aktivnostima poravnanja koje proizlaze iz izvedenica koje se knjiže bilančno („3A6”)</t>
  </si>
  <si>
    <t>Računovodstvena vrijednost obveza koje proizlaze iz svih ugovora o izvedenicama (isključujući kreditne izvedenice) koje se knjiže bilančno („2C2”) mora biti veća ili jednaka odgovarajućim obvezama povezanima s aktivnostima središnjeg depozitorija vrijednosnih papira koje proizlaze iz izvedenica koje se knjiže bilančno („3B6”)</t>
  </si>
  <si>
    <t>Računovodstvena vrijednost obveza koje proizlaze iz svih ugovora o izvedenicama (isključujući kreditne izvedenice) koje se knjiže bilančno („2C2”) mora biti veća ili jednaka odgovarajućim obvezama nastalima držanjem imovine ili novca klijenata koje proizlaze iz izvedenica koje se knjiže bilančno („3C6”)</t>
  </si>
  <si>
    <t>Računovodstvena vrijednost obveza koje proizlaze iz svih ugovora o izvedenicama (isključujući kreditne izvedenice) koje se knjiže bilančno („2C2”) mora biti veća ili jednaka odgovarajućim obvezama koje proizlaze iz promotivnih kredita i izvedenica i koje se knjiže bilančno („3D6”)</t>
  </si>
  <si>
    <t>Računovodstvena vrijednost obveza koje proizlaze iz svih ugovora o izvedenicama (isključujući kreditne izvedenice) koje se knjiže bilančno („2C2”) mora biti veća ili jednaka odgovarajućim obvezama institucionalnog sustava zaštite koje proizlaze iz izvedenica koje se knjiže bilančno („3E6”)</t>
  </si>
  <si>
    <t>Institucija može odbiti samo odgovarajuće transakcije institucionalnog sustava zaštite („3E11”) ako je nadležno tijelo dalo odobrenje iz članka 113. stavka 7. CRR-a („1C4”)</t>
  </si>
  <si>
    <t>Samo institucija koja je središnji depozitorij vrijednosnih papira („1C6”) može odbiti odgovarajuće obveze povezane s aktivnostima središnjeg depozitorija vrijednosnih papira („3B8”)</t>
  </si>
  <si>
    <t>Samo investicijsko društvo („1C7”) može odbiti odgovarajuće obveze nastale držanjem imovine ili novca klijenata („3C8”)</t>
  </si>
  <si>
    <t>Samo institucija koja posluje u području promotivnih kredita („1C9”) može odbiti odgovarajuće obveze koje proizlaze iz promotivnih kredita („3D8”)</t>
  </si>
  <si>
    <t>Ukupna računovodstvena vrijednost odgovarajućih obveza koje proizlaze iz izvedenica i mogu se odbiti („3A6” + „3B6” + „3C6” + „3D6” + „3E6” + „3F6”) treba biti manja ili jednaka računovodstvenoj vrijednosti obveza koje proizlaze iz svih ugovora o izvedenicama (isključujući kreditne izvedenice) koje se knjiže bilančno („2C2”). Transakcija se može odbiti samo jednom.</t>
  </si>
  <si>
    <t>Ukupna usklađena vrijednost odgovarajućih obveza koje se mogu odbiti („3A4” + „3B4” + „3C4” + „3D4” + „3E4” + „3F4”) treba biti manja ili jednaka ukupnim obvezama koje proizlaze iz svih ugovora o izvedenicama (isključujući kreditne izvedenice) vrednovanima u skladu s metodologijom za izračun omjera financijske poluge nakon primjene praga („2C5”). Transakcija se može odbiti samo jednom.</t>
  </si>
  <si>
    <t>Ako institucija ispunjava uvjete za paušalno plaćanje („2B2”), treba jasno navesti odabire li alternativni izračun („2B3” &lt;&gt; „Nije primjenjivo”)</t>
  </si>
  <si>
    <t>Računovodstvena vrijednost odgovarajućih obveza povezanih s aktivnostima poravnanja koje proizlaze iz izvedenica koje se knjiže bilančno („3A6”) ne smije biti veća od ukupne računovodstvene vrijednosti odgovarajućih obveza povezanih s aktivnostima poravnanja („3A5”).</t>
  </si>
  <si>
    <t>Računovodstvena vrijednost odgovarajućih obveza povezanih s aktivnostima središnjeg depozitorija vrijednosnih papira koje proizlaze iz izvedenica koje se knjiže bilančno („3B6”) ne smije biti veća od ukupne računovodstvene vrijednosti odgovarajućih obveza povezanih s aktivnostima središnjeg depozitorija vrijednosnih papira („3B5”).</t>
  </si>
  <si>
    <t>Računovodstvena vrijednost odgovarajućih obveza povezanih s držanjem imovine klijenata koje proizlaze iz izvedenica koje se knjiže bilančno („3C6”) ne smije biti veća od ukupne računovodstvene vrijednosti odgovarajućih obveza povezanih s držanjem imovine klijenata („3C5”).</t>
  </si>
  <si>
    <t>Računovodstvena vrijednost odgovarajućih obveza povezanih s promotivnim kreditima koje proizlaze iz izvedenica koje se knjiže bilančno („3D6”) ne smije biti veća od ukupne računovodstvene vrijednosti odgovarajućih obveza povezanih s promotivnim kreditima („3D5”).</t>
  </si>
  <si>
    <t>Računovodstvena vrijednost odgovarajućih obveza institucionalnog sustava zaštite koje proizlaze iz izvedenica koje se knjiže bilančno („3E6”) ne smije biti veća od ukupne računovodstvene vrijednosti odgovarajućih obveza institucionalnog sustava zaštite („3E5”).</t>
  </si>
  <si>
    <t>Računovodstvena vrijednost odgovarajućih unutargrupnih obveza koje proizlaze iz izvedenica koje se knjiže bilančno („3F6”) ne smije biti veća od ukupne računovodstvene vrijednosti odgovarajućih unutargrupnih obveza („3F5”).</t>
  </si>
  <si>
    <t>Ako razina izvješćivanja o pokazatelju rizika Omjer financijske poluge nije pojedinačna („4A2”), LEI oznaka matične institucije („4A4”) treba sadržavati 20 alfanumeričkih znakova</t>
  </si>
  <si>
    <t>Ako razina izvješćivanja o stopi redovnog osnovnog kapitala nije pojedinačna („4A9”), LEI oznaka matične institucije („4A11”) treba sadržavati 20 alfanumeričkih znakova</t>
  </si>
  <si>
    <t>Ako razina izvješćivanja o koeficijentu likvidnosne pokrivenosti nije pojedinačna („4B2”), LEI oznaka matične institucije („4B4”) treba sadržavati 20 alfanumeričkih znakova</t>
  </si>
  <si>
    <t>Ako razina izvješćivanja o međubankovnim kreditima i depozitima nije pojedinačna („4C2”), LEI oznaka matične institucije („4C4”) treba sadržavati 20 alfanumeričkih znakova</t>
  </si>
  <si>
    <t>LEI oznaka („4D19”) treba sadržavati 20 alfanumeričkih znakova</t>
  </si>
  <si>
    <t>Jedinstveni sanacijski odbor (dalje u tekstu: SRB) za izračun pojedinačnih godišnjih iznosa ex-ante doprinosa primjenjuje metodologiju utvrđenu u Delegiranoj uredbi Komisije (EU) 2015/63 (dalje u tekstu: Delegirana uredba). Glavnu pravnu osnovu za to prikupljanje podataka i daljnji izračun doprinosa čine Delegirana uredba i Provedbena uredba Vijeća (EU) 2015/81 (dalje u tekstu: Provedbena uredba).</t>
  </si>
  <si>
    <t>Obrazac za izvješćivanje sastoji se od sljedećih šest radnih listova:</t>
  </si>
  <si>
    <t xml:space="preserve">Institucija koja ispunjava uvjete za pojednostavljenu metodu izračuna u skladu s radnim listom 2. – dijelom B treba ispuniti samo radne listove 1. i 2. (do dijela B). </t>
  </si>
  <si>
    <t>Sva polja ispunjena žutom bojom institucija treba popuniti elektronički u skladu s općim uputama u nastavku.</t>
  </si>
  <si>
    <t>Rok za dostavu podataka određuje nacionalno sanacijsko tijelo</t>
  </si>
  <si>
    <t xml:space="preserve">Prilagodba riziku: </t>
  </si>
  <si>
    <t>Pravila provjere valjanosti:</t>
  </si>
  <si>
    <t>Sva polja ispunjena ŽUTOM bojom institucija treba popuniti elektronički u skladu s općim uputama u nastavku.</t>
  </si>
  <si>
    <t>Polja ispunjena PLAVOM bojom popunjavaju se automatski.</t>
  </si>
  <si>
    <t>Potrebno je poštivati definicije, upute i format koji su utvrđeni za svako polje. U svakom polju „Poveznica” vodi prema njegovoj definiciji i povezanim uputama. Poveznice napisane CRVENOM bojom izravno upućuju na izvješćivanje COREP/FINREP. Upute se nalaze u radnom listu „Definicije i upute”.</t>
  </si>
  <si>
    <t>Usklađenost s nadzornim izvješćivanjem: Radne listove bi trebalo popuniti informacijama koje je institucija prijavila u najnovijem relevantnom nadzornom izvješću podnesenom nadležnom tijelu koje se odnosi na referentnu godinu godišnjih financijskih izvještaja iz prethodno navedenih uputa (odnosno Opće upute br. 4 i bilješke 3.).</t>
  </si>
  <si>
    <t>Sva polja treba popuniti informacijama na pojedinačnoj razini, osim u slučaju:</t>
  </si>
  <si>
    <t>(b) ako je nadležno tijelo instituciji odobrilo izuzeće od primjene pokazatelja rizika zatraženo u radnom listu „4. Prilagodba riziku” (bilješka 5.). U tom konkretnom slučaju:</t>
  </si>
  <si>
    <t xml:space="preserve">(a) prije podnošenja obrasca za izvješćivanje nacionalnom sanacijskom tijelu, institucije moraju provjeriti je li obrazac u skladu s pravilima provjere valjanosti iz radnog lista 6.;
</t>
  </si>
  <si>
    <t xml:space="preserve">(b) Prema zadanim postavkama, vrijednosti se moraju postaviti na:
</t>
  </si>
  <si>
    <t>•  „0” (znamenka nula) ako je polje primjenjivo na instituciju, ali se okolnosti ne pojavljuje za tu konkretnu instituciju (npr. ako se u polju upućuje na osigurane depozite, ali ih institucija nema u bilanci).</t>
  </si>
  <si>
    <t>Za izjavu o zaštiti podataka koja se odnosi na kontakt podatke koji se ovdje navode, posjetite internetske stranice SRB-a.</t>
  </si>
  <si>
    <t>Prikupljaju se informacije o odbitku odgovarajućih stavaka od osnovnog godišnjeg doprinosa (ako je primjenjivo).</t>
  </si>
  <si>
    <t>Prikupljaju se informacije o pokazateljima rizika institucije kako bi se primjenila prilagodba osnovnog godišnjeg doprinosa riziku (ako je primjenjivo).</t>
  </si>
  <si>
    <t>Navode se definicije i upute za svako polje obrasca za izvješćivanje, kao i upućivanja na europske okvire za nadzorno izvješćivanje (ako je primjenjivo). Institucija ne treba popuniti ovaj radni list.</t>
  </si>
  <si>
    <t>Konsolidiraju se informacije navedene u obrascu i pruža pregled provedenih provjera pravila valjanosti i provjera dosljednosti.</t>
  </si>
  <si>
    <t>Radni list</t>
  </si>
  <si>
    <t>Razdoblje doprinosa</t>
  </si>
  <si>
    <t>Dostava podataka</t>
  </si>
  <si>
    <t>ID pravila</t>
  </si>
  <si>
    <t xml:space="preserve">Isključenje deviza i robe </t>
  </si>
  <si>
    <t>GGG-MM-DD</t>
  </si>
  <si>
    <t>Nationale InstitutsID</t>
  </si>
  <si>
    <t>Z toho: nekvalifikované záväzky IPS vyplývajúce z derivátov
(automaticky - nevypĺňa sa)</t>
  </si>
  <si>
    <t>Upravená hodnota kvalifikovaných záväzkov v rámci skupiny vyplývajúcich z derivátov
(automaticky - nevypĺňa sa)</t>
  </si>
  <si>
    <t>Konsolidierte Ebene</t>
  </si>
  <si>
    <t>Teilkonsolidierte Ebene</t>
  </si>
  <si>
    <t xml:space="preserve">Neu unter Aufsicht gestellte Institute: 
Wurde ein Institut neu unter Aufsicht gestellt, d. h. die Aufsicht begann im Laufe des Kalenderjahres 2020, wird der Beitrag anteilig berechnet (Fußnote 2). In jenen Fällen, in denen ein Institut im Laufe des Jahres 2020 eine neue Banklizenz erhalten hat, wird gemäß Artikel 12 Absatz 1 der Delegierten Verordnung (EU) 2015/63 ein anteiliger Beitrag durch die Anwendung der Methodik gemäß Abschnitt 2 der Delegierten Verordnung (EU) 2015/63 berechnet und der Höhe des Jahresbeitrages der darauffolgenden Beitragszeit unter der Bezugnahme auf die vollen Monate, in welcher das Institut im Jahr 2020 beaufsichtigt wurde, hinzugezählt.
</t>
  </si>
  <si>
    <t>Uued järelevalve alla kuuluvad asutused: 
Juhul kui asutuse puhul on tegu uue järelevalve alla kuuluva asutusega, mis tähendab, et selle järelevalve algas 2020. kalendriaasta jooksul, arvutatakse osaline osamakse (Allmärkus 2). Juhul kui asutus sai 2020. kalendriaasta jooksul uue panganduslitsentsi vastavalt Komisjoni delegeeritud määruse (EL) 2015/63 artikli 12 lõikele 1, määratakse osalise osamakse, kohaldades sätestatud metoodikat [punkti 2 komisjoni delegeeritud määrus (EL) 2015/63] oma iga-aastase osamakse summale, mis arvutatakse järgmisel sissemakseperioodil, võttes arvesse selle osamaksu perioodi täiskuid, mille jooksul asutus on järelevalve all.</t>
  </si>
  <si>
    <t xml:space="preserve">Νεοεποπτευόμενα ιδρύματα: 
Σε περίπτωση που ένα ίδρυμα είναι νεοεποπτευόμενο ίδρυμα, δηλαδή η εποπτεία του ξεκίνησε στη διάρκεια του ημερολογιακού έτους 2020, υπολογίζεται μερική εισφορά (Υποσημείωση 2). Σε περίπτωση που κάποιο ίδρυμα έλαβε μια νέα τραπεζική άδεια κατά τη διάρκεια του 2020, σύμφωνα με το άρθρο 12 (1) κατ' εξουσιοδότηση κανονισμού (ΕΕ) 2015/63 της Επιτροπής, μερική εισφορά καθορίζεται με την εφαρμογή της μεθοδολογίας που ορίζεται στο [τμήμα 2 του κατ' εξουσιοδότηση κανονισμού (ΕΕ) 2015/63 της Επιτροπής] για το ποσό της ετήσιας εισφοράς του που υπολογίζεται κατά τη διάρκεια της επόμενης περιόδου εισφορών σε συνάρτηση με τους πλήρεις μήνες της περιόδου εισφορών για τους οποίους εποπτεύεται το ίδρυμα.
"
κανονισμός  (ΕΕ) 2015/63] για το ποσό της ετήσιας εισφοράς του που υπολογίζεται κατά την επόμενη περίοδο εισφορών σε συνάρτηση με τις πλήρεις μήνες της περιόδου εισφορών για το οποίο εποπτεύεται το ίδρυμα.
</t>
  </si>
  <si>
    <t xml:space="preserve">Entidades recientemente incluidas en la supervisión: 
Cuando una entidad ha sido incluida recientemente en la supervisión significa que su supervisión comenzó a lo largo de 2020 y se calcula una aportación parcial (Notas a pie de página 2). En caso de que una institución recibiera una nueva licencia bancaria en el transcurso de 2020, de conformidad con el artículo 12 (1) del Reglamento de la Comisión Delegada (UE) 2015/63, la contribucion parcial  se determinará mediante la aplicación de la metodología establecida en [Sección 2 de Reglamento de la Comisión Delegada (UE) 2015/63], sobre la cantidad de su contribución anual calculada durante el período de contribucion subsiguiente al de referencia, y por los meses completos de dicho período durante los cuales la entidad haya sido supervisada.
</t>
  </si>
  <si>
    <t xml:space="preserve">Uudet valvotut laitokset: 
Jos laitos on uusi valvottu laitos eli sen valvonta alkoi kalenterivuoden 2020 aikana, lasketaan osittainen vakausmaksu (Alaviite 2). Mikäli laitokselle myönnettiin luottolaitostoimilupa vuoden 2020 aikana, Komission delegoidun asetuksen (EU) 2015/63 12 artiklan kohdan 1 mukaisesti osittainen osuus lasketaan soveltamalla säädettyä menettelyä seuraavaksi rahoitusosuuskaudeksi laskettavaan laitoksen rahoitusosuuden määrään niiden täysien kuukausien lukumäärän perusteella, joina laitosta valvotaan rahoitusosuuskaudella. </t>
  </si>
  <si>
    <t>Enti neoinseriti nella vigilanza: laddove l’ente sia neoinserito nella vigilanza, ovvero qualora la sua vigilanza sia iniziata nel corso dell’anno solare 2020, si calcola un contributo parziale (Nota a piè di pagina 2). Nel caso in cui un istituto ha ricevuto una nuova licenza bancaria nel corso del 2020, ai sensi dell'articolo 12 (1) del Regolamento delegato (UE) 2015/63, il contributo parziale è determinato applicando la metodologia di cui alla [sezione 2 regolamento delegato (UE) 2015/63] all'importo del contributo annuale calcolato nel periodo di contribuzione successivo con riferimento al numero di mesi completi del periodo di contribuzione per i quali l'ente è stato inserito nella vigilanza.</t>
  </si>
  <si>
    <t>Naujai prižiūrimos įstaigos. 
Jeigu įstaiga yranaujai prižiūrima įstaiga, t. y. jos priežiūra pradėta 2020 kalendoriniais metais, apskaičiuojamas dalinis įnašas (Išnašos 2).</t>
  </si>
  <si>
    <t>Jaunas uzraudzītās iestādes: 
Ja iestāde ir jauna uzraudzītā iestāde, proti, tās uzraudzība uzsākta 2020. kalendārajā gadā, tai aprēķina daļēju iemaksu (Zemsvītras piezīmes 2). Gadījumā, ja iestāde saņēmusi jaunu bankas licence gaitā 2020., saskaņā ar Komisijas deleģētu Regulas (ES) 2015/63, daļējs ieguldījumu nosaka, piemērojot izklāstīta [2 sadaļas metodiku 12. pants (1) Komisijas Deleģētā regula (ES) 2015/63], lai summu savā ikgadējā ieguldījuma aprēķināts nākamajam iemaksu perioda atsaucoties uz pilniem mēnešiem iemaksu periodu, par kuru iestāde ir uzrauga laikā.</t>
  </si>
  <si>
    <t xml:space="preserve">Nieuwe onder toezicht staande instellingen: 
Wanneer een instelling een nieuwe onder toezicht staande instelling is, dat wil zeggen dat met het toezicht is gestart in het kalenderjaar 2020, wordt een gedeeltelijke bijdrage berekend (Voetnoten 2). In het geval dat een instelling een nieuwe banklicentie kreeg in de loop van 2020, overeenkomstig artikel 12 (1) van de gedelegeerde Verordening (EU) 2015/63, zal een gedeeltelijke bijdrage worden bepaald door toepassing van de [in Sectie 2 van de gedelegeerde Verordening (EU) 2015/63 uiteengezette] methodologue op het bedrag van haar jaarlijkse bijdrage berekend tijdens de daaropvolgende periode op basis van de volledige maanden in de bijdrageperiode waarin de instelling onder toezicht staat.
</t>
  </si>
  <si>
    <t xml:space="preserve">Na novo nadzirane institucije: 
Če je institucija na novo nadzirana institucija, kar pomeni, da se je njen nadzor začel izvajati v koledarskem letu 2020, se izračuna delni prispevek (Opomba 2). V primeru, da je institucija dobila novo bančno licenco v letu 2020, v skladu s členom 12 (1) Delegirane uredbe (EU) 2015/63, se delni prispevek določi z uporabo metodologije, določene v [oddelku 2 Delegirane uredbe Komisije (EU) 2015/63] v višini njenega letnega prispevka, izračunanega v naslednjem prispevnem obdobju, glede na celotno obdobje plačevanja prispevkov, v katerem je institucija pod nadzorom.
</t>
  </si>
  <si>
    <t>Институции, които отскоро са обект на надзор: 
Когато дадена институция отскоро е обект на надзор, което означава, че нейният надзор е започнал през календарната 2020 година, се изчислява частично плащане на вноската (Бележка под линия 2). В случай че дадена институция получи нов банков лиценз през 2020 г., в съответствие с член 12 (1) от ДЕЛЕГИРАН РЕГЛАМЕНТ (ЕС) 2015/63 НА КОМИСИЯТА, частичната вноска се определя чрез прилагане на методологията, заложена в [Раздел 2 от ДЕЛЕГИРАН РЕГЛАМЕНТ (ЕС) 2015/63 НА КОМИСИЯТА] към размера на годишната вноска на институцията, изчислена през следващия период на плащане на вноски, като се вземат предвид всички пълни месеци през 2020 г., през които институцията е под надзор.</t>
  </si>
  <si>
    <t xml:space="preserve">Nove institucije pod nadzorom: 
Ako je institucija nova institucija pod nadzorom, što znači da je nadzor nad njom započeo tijekom kalendarske godine 2020., izračunava se djelomični doprinos (bilješka 2.). U slučaju institucije kojoj je tijekom 2020. odobrena nova bankarska licenca, u skladu s člankom 12. stavkom 1. Delegirane uredbe Komisije (EU) 2015/63, djelomični doprinos utvrđuje se primjenom metodologije iz [odjeljka 2. Delegirane uredbe Komisije (EU) 2015/63] na iznos njezina godišnjeg doprinosa izračunat tijekom sljedećeg razdoblja doprinosa uzimajući u obzir broj punih mjeseci razdoblja doprinosa tijekom kojih je institucija pod nadzorom. 
</t>
  </si>
  <si>
    <t xml:space="preserve">Inštitúcie, nad ktorými sa novo vykonáva dohľad: 
Ak je inštitúcia inštitúciou, nad ktorou sa novo vykonáva dohľad, čo znamená, že sa dohľad nad ňou začal v priebehu kalendárneho roka 2020, vypočíta sa čiastočný príspevok (poznámka pod čiarou 2). Ak inštitúcia dostala novú bankovú licenciu v priebehu roka 2020, tak v súlade s článkom 12 (1) delegovaného nariadenia Komisie (EÚ) 2015/63 je čiastočný príspevok stanovený na základe metodiky(podľa oddielu 2 delegovaného nariadenia Komisie (EÚ) 2015/63) ako hodnota jej ročného príspevku
vypočítaného počas nasledujúceho príspevkového obdobia s odkazom na počet plných mesiacov príspevkového obdobia, počas
ktorých sa nad inštitúciou vykonáva dohľad.
</t>
  </si>
  <si>
    <t>Ημερομηνία αναφοράς για το έντυπο αναφοράς: Οι καρτέλες θα πρέπει να συμπληρώνονται με τα στοιχεία κατά την ημερομηνία αναφοράς που αντιστοιχεί στην ημερομηνία ισολογισμού των τελευταίων εγκεκριμένων ετήσιων οικονομικών καταστάσεων οι οποίες είναι διαθέσιμες πριν από την 31η Δεκεμβρίου 2020, μαζί με τη γνωμοδότηση που υποβάλλεται από τον νόμιμο ελεγκτή ή το ελεγκτικό γραφείο (εκτός εάν οι οδηγίες αναφέρουν ρητώς άλλη ημερομηνία αναφοράς για ένα συγκεκριμένο πεδίο). Κατά συνέπεια, εάν η ετήσια ημερομηνία κλεισίματος του ιδρύματος είναι η 31η Δεκεμβρίου, η ημερομηνία αναφοράς για το παρόν έντυπο αναφοράς είναι η 31η Δεκεμβρίου 2019, υπό την προϋπόθεση ότι έχουν εγκριθεί οι ετήσιες οικονομικές καταστάσεις με ημερομηνία 31 Δεκεμβρίου 2019. Εάν η ετήσια ημερομηνία κλεισίματος του ιδρύματος είναι η 31η Μαρτίου, η ημερομηνία αναφοράς για το παρόν έντυπο αναφοράς είναι η 31η Μαρτίου 2020, υπό την προϋπόθεση ότι έχουν εγκριθεί οι ετήσιες οικονομικές καταστάσεις με ημερομηνία 31 Μαρτίου 2020 (Υποσημειώσεις 3).</t>
  </si>
  <si>
    <t>Reference date for the reporting form: Tabs should be filled with information at the reference date corresponding to the balance sheet date of the latest approved annual financial statements, which are available before 31 December 2020 together with the opinion submitted by the statutory auditor or audit firm (unless the guidance explicitly mentions another reference date for a specific field). This means that if the annual closing date of the institution is 31 December, then the reference date for the present reporting form is 31 December 2019, provided that the annual financial statements dated 31 December 2019 have been approved. If the annual closing date of the institution is 31 March, then the reference date for the present reporting form is 31 March 2020, provided that the annual financial statements dated 31 March 2020 have been approved (footnote 3).</t>
  </si>
  <si>
    <t>Fecha de referencia del formulario: Las pestañas deben cumplimentarse con información de la fecha de referencia correspondiente a la fecha del balance de los últimos estados financieros anuales aprobados que estén disponibles antes del 31 de diciembre de 2020, junto con el dictamen emitido por el auditor o la sociedad de auditoría legales (salvo que las directrices expresamente indiquen otra fecha de referencia para un campo específico). Esto significa que si la fecha de cierre anual de la entidad es el 31 de diciembre, la fecha de referencia para este formulario será el 31 de diciembre de 2019, siempre que se hayan aprobado los estados financieros anuales a 31 de diciembre de 2019. Si la fecha de cierre anual de la entidad es el 31 de marzo, la fecha de referencia de este formulario será el sábado, 31 de marzo de 2020, siempre que se hayan aprobado los estados financieros anuales a sábado, 31 de marzo de 2020 (Notas a pie de página 3)</t>
  </si>
  <si>
    <t>Raportointilomakkeen viitepäivämäärä: Välilehdille täytetään tiedot viitepäivämäärältä. Se on tasepäivä viimeisimmässä vahvistetussa tilinpäätöksessä, joka on saatavissa ennen 31. joulukuuta 2020 yhdessä lakisääteisen tilintarkastajan tai tilintarkastusyhteisön lähettämän lausunnon kanssa (jollei ohjeissa mainita tietyn kentän osalta erikseen jotain toista viitepäivämäärää). Jos laitoksen tilinpäätöspäivä on 31. joulukuuta, raportointilomakkeen viitepäivämäärä on 31. joulukuuta 2019 edellyttäen, että 31. joulukuuta 2019 päivätty tilinpäätös on vahvistettu. Jos laitoksen tilinpäätöspäivä on 31. maaliskuuta, raportointilomakkeen viitepäivämäärä on 31. maaliskuuta 2020 edellyttäen, että 31. maaliskuuta 2020 päivätty tilinpäätös on vahvistettu (Alaviitteet: 3).</t>
  </si>
  <si>
    <t>Date de référence pour le formulaire de déclaration: Les onglets doivent être remplis avec des informations à la date de référence correspondant à la date du bilan des derniers états financiers annuels approuvés disponibles au 31 décembre 2020, accompagnés de l’avis rendu par le commissaire aux comptes  (à moins que l’orientation n’indique explicitement une autre date de référence pour un champ particulier). Cela signifie que, si la date de clôture annuelle de l’établissement est le 31 décembre, la date de référence du présent formulaire de déclaration est le 31 décembre 2019, à condition que les états financiers annuels en date du 31 décembre 2019 aient été approuvés. Si la date de clôture annuelle de l’établissement est le 31 mars, la date de référence du présent formulaire de déclaration est le 31 mars 2020, à condition que les états financiers annuels en date du 31 mars 2020 aient été approuvés (Note de bas de page: 3).</t>
  </si>
  <si>
    <t>Data di riferimento per il modulo di segnalazione: le schede devono essere compilate con le informazioni alla data di riferimento corrispondente alla data di bilancio dei più recenti bilanci approvati disponibili prima del 31 dicembre 2020, unitamente al parere presentato dal revisore legale o da una società di revisione contabile (a meno che negli orientamenti non sia menzionata esplicitamente un’altra data di riferimento per un campo specifico). Ciò significa che se la data di chiusura contabile dell’ente è il 31 dicembre, la data di riferimento per il presente modulo di segnalazione sarà quindi il 31 dicembre 2019, a condizione che i bilanci annuali datati 31 dicembre 2019 siano stati approvati. Se la data di chiusura contabile dell’ente è il 31 marzo, la data di riferimento per il presente modulo di segnalazione sarà quindi il 31 marzo 2020, a condizione che i bilanci annuali datati 31 marzo 2020 siano stati approvati (Note a piè di pagina 3).</t>
  </si>
  <si>
    <t>Ataskaitos formos ataskaitinė diena. Į korteles reikia įrašyti informaciją, kuri turima ataskaitinę dieną, t. y. ši diena turi atitikti paskutiniųjų patvirtintų metinių finansinių ataskaitų, teiktų iki 2020 m. gruodžio 31 d. kartu su teisės aktų nustatytą auditą atlikusio auditoriaus arba audito įmonės nuomone, balanso ataskaitos dieną (nebent paaiškinimuose aiškiai nurodyta kita tam tikro laukelio ataskaitinė diena). Vadinasi, jeigu įstaigos metinis laikotarpis baigiasi gruodžio 31 d. ir jeigu 2019 m. gruodžio 31 d. buvo patvirtintos metinės finansinės ataskaitos, šios ataskaitos formos ataskaitinė diena yra 2019 m. gruodžio 31 d. Jeigu įstaigos metinis laikotarpis baigiasi kovo 31 d. ir jeigu 2020 m. kovo 31 d. buvo patvirtintos metinės finansinės ataskaitos, šios ataskaitos formos ataskaitinė diena bus 2020 m. kovo 31 d. (Išnašos 3)</t>
  </si>
  <si>
    <t>Ziņošanas veidlapas pārskata datums: Cilnes ir jāaizpilda ar informāciju pārskata datumā, kas atbilst pēdējā apstiprinātā gada finanšu pārskata bilancei, kura pieejama līdz 2020. gada 31. decembrim, kopā ar obligātā revidenta vai revīzijas uzņēmuma iesniegtu atzinumu (ja vien norādījumos nav skaidri norādīts cits konkrētā lauka pārskata datums). Tas nozīmē, ka gadījumā, kad iestādes gada slēgšanas datums ir 31. decembris, tad šīs ziņošanas veidlapas pārskata datums ir 2019. gada 31. decembris ar nosacījumu, ka 2019. gada 31. decembra gada finanšu pārskats ir apstiprināts. Ja iestādes gada slēgšanas datums ir 31. marts, tad šīs ziņošanas veidlapas pārskata datums ir 2020. gada 31. marts ar nosacījumu, ka 2020. gada 31. marta gada finanšu pārskats ir apstiprināts (Zemsvītras piezīmes 3).</t>
  </si>
  <si>
    <t>Referentiedatum voor het rapportageformulier: Tabs worden ingevuld met informatie op de referentiedatum die overeenkomt met de balansdatum van de laatst goedgekeurde jaarrekeningen die vóór 31 december 2020 beschikbaar zijn, samen met het standpunt dat is ingediend door de wettelijke auditor of het auditkantoor (tenzij de leidraad expliciet een andere referentiedatum voor een specifiek veld vermeldt). Dit houdt in dat als 31 december de jaarlijkse balansdatum van de instelling is, de referentiedatum voor het onderhavige rapportageformulier 31 december 2019 is, op voorwaarde dat de jaarrekening per 31 december 2019 is goedgekeurd. Als 31 maart de jaarlijkse balansdatum van de instelling is, dan is de referentiedatum voor het onderhavige rapportageformulier 31 maart 2020, op voorwaarde dat de jaarrekening per 31 maart 2020 is goedgekeurd (Voetnoten 3).</t>
  </si>
  <si>
    <t>Referenčni datum za obrazec za poročanje: Zavihke je treba izpolniti z informacijami, veljavnimi na referenčni datum, ki ustreza datumu bilance stanja najnovejših potrjenih letnih računovodskih izkazov, ki so na voljo pred 31. decembrom 2020, skupaj z mnenjem, ki ga predloži zakoniti revizor ali revizijsko podjetje (razen če je v navodilih za posamezno polje izrecno naveden drug referenčni datum). Če je torej letni zaključni datum institucije 31. december, je referenčni datum za zadevni obrazec za poročanje 31. december 2019, pod pogojem, da so bili letni računovodski izkazi z dne 31. decembra 2019 potrjeni. Če je letni zaključni datum institucije 31. marec, je referenčni datum za zadevni obrazec za poročanje 31. marec 2020, pod pogojem, da so bili letni računovodski izkazi z dne 31. marca 2020 potrjeni (Opombe 3).</t>
  </si>
  <si>
    <t>Referentni datum za obrazac za izvješćivanje: Radne listove bi trebalo popuniti informacijama na referentni datum koji je jednak datumu bilance posljednjih odobrenih godišnjih financijskih izvještaja dostupnih prije 31. prosinca 2020., zajedno s mišljenjem ovlaštenog revizora ili revizorskog društva (osim ako je u uputama izričito naveden drugi referentni datum za određeno polje). To znači da je, ako je godišnji zaključni datum institucije 31. prosinca, referentni datum za ovaj obrazac za izvješćivanje 31. prosinca 2019., pod uvjetom da su godišnji financijski izvještaji od 31. prosinca 2019. odobreni. Ako je godišnji zaključni datum institucije 31. ožujka, tada je referentni datum za ovaj obrazac za izvješćivanje 31. ožujka 2020., pod uvjetom da su godišnji financijski izvještaji od 31. ožujka 2020. odobreni.</t>
  </si>
  <si>
    <t>Referenčný dátum pre formulár hlásenia: Tabuľky by mali byť vyplnené informáciami k referenčnému dátumu, ktorý zodpovedá súvahovému dňu najnovšej ročnej účtovnej závierky, ktoré sú k dispozícii pred 31. decembrom 2020, spolu so stanoviskom štatutárneho audítora alebo audítorskej spoločnosti (pokiaľ sa v usmerneniach vyslovene neuvádza iný referenčný dátum pre konkrétne pole). Znamená to, že ak je dátum ročnej závierky inštitúcie 31. decembra, referenčným dátumom tohto formulára hlásenia je 31. december 2019 za predpokladu, že bola schválená ročná účtovná závierka s dátumom 31. decembra 2019. Ak je dátum ročnej závierky inštitúcie 31. marca, referenčným dátumom tohto formulára hlásenia je 31. marca 2020 za predpokladu, že bola schválená ročná účtovná závierka s dátumom 31. marca 2020 (Poznámky pod čiarou 3).</t>
  </si>
  <si>
    <t>srf_v0127</t>
  </si>
  <si>
    <t>B42</t>
  </si>
  <si>
    <t>ValidationRule_srf_v0075_2</t>
  </si>
  <si>
    <t>O76</t>
  </si>
  <si>
    <t>ValidationRule_srf_v0127_2</t>
  </si>
  <si>
    <t>O77</t>
  </si>
  <si>
    <t>ValidationRule_srf_v0213_1</t>
  </si>
  <si>
    <t>O78</t>
  </si>
  <si>
    <t>ValidationRule_srf_v0213_2</t>
  </si>
  <si>
    <t>O79</t>
  </si>
  <si>
    <t>ValidationRule_srf_v0214</t>
  </si>
  <si>
    <t>O80</t>
  </si>
  <si>
    <t>ValidationRule_ srf_v0127_1</t>
  </si>
  <si>
    <t>RIAD-Code des Instituts (nur für Kreditinstitute) oder SRB Identifikationsnummer, wenn ein RIAD-Code nicht verfügbar ist</t>
  </si>
  <si>
    <t xml:space="preserve">. RIAD MFI kood: Krediidiasutusele antud Euroopa Keskpanga (EKP) rahaloomeasutuse kordumatu identifitseerimiskood (MFI ID)
. Kõik asutuste ja filiaalide andmebaasi registri rahaloomeasutuse (RIAD MFI) koodid algavad kahetähelise ISO riigikoodiga. 
. EKP rahaloomeasutuste identifitseerimiskoodide (MFI ID) otsingusüsteem: 
https://www.ecb.europa.eu/paym/html/midMFI.en.html
Ühtse Kriisilahendusnõukogu tunnus:
. Ühtse Kriisilahendusnõukogu tunnus on riiklik tunnuskood, mille annab kriisilahendusasutus ja mida täiendatakse 2-tähelise ISO riigikoodiga selle ees, välja arvatud juhul, kui riigikood juba algab 2-tähelise ISO riigikoodiga.
</t>
  </si>
  <si>
    <t xml:space="preserve">. Κωδικός RIAD ΝΧΙ (RIAD MFI): Αποκλειστικός αναγνωριστικός κωδικός νομισματικών χρηματοπιστωτικών ιδρυμάτων (ΝΧΙ - MFI) της ΕΚΤ του πιστωτικού ιδρύματος
. Όλοι οι κωδικοί RIAD ΝΧΙ (RIAD MFI) ξεκινούν με τον κωδικό χώρας ISO δύο γραμμάτων. 
. Σύνδεσμος για τη μηχανή αναζήτησης της ΕΚΤ για τους αναγνωριστικούς κωδικούς ΝΧΙ (MFI): 
https://www.ecb.europa.eu/paym/html/midMFI.en.html
Αναγνωριστικός κωδικός SRB:
. Ο αναγνωριστικός κωδικός SRB είναι ο εθνικός αναγνωριστικός κωδικός που έχει αποδοθεί από την εθνική αρχή εξυγίανσης, όπως τροποποιείται με την προσθήκη του κωδικού χώρας ISO δύο γραμμάτων στην αρχή, εκτός εάν ο εθνικός αναγνωριστικός κωδικός ήδη ξεκινά με τον κωδικό χώρας ISO δύο γραμμάτων
</t>
  </si>
  <si>
    <t xml:space="preserve">. RIAD MFI code: ECB Monetary Financial Institutions unique IDentifier (MFI ID) of the credit institution
. All RIAD MFI codes start with the 2 letter ISO country code. 
. Link to the ECB search engine for MFI IDs: 
https://www.ecb.europa.eu/paym/html/midMFI.en.html
SRB identifier:
. The SRB identifier is the national identifier code as assigned by the national resolution authority amended by the 2 letter ISO country code at the beginning unless the national identifier already starts with the 2 letter ISO country code
</t>
  </si>
  <si>
    <t xml:space="preserve">. Código RIAD IFM: Código de identificación único de las Instituciones Financieras y Monetarias del BCE (IFM ID) de la entidad de crédito Todos los códigos RIAD IFM empiezan con el código ISO del país de 2 letras. 
. Enlace al buscador del BCE para los códigos de identificación de las IFM: 
https://www.ecb.europa.eu/paym/html/midMFI.en.html
Identificador JUR:
. El identificador JUR es el código de identificador nacional asignado por la autoridad de resolución nacional modificado por el código de país ISO de 2 letras al principio a menos que el identificador nacional ya comience con el código de país ISO de 2 letras
</t>
  </si>
  <si>
    <t>. Codice IFM RIAD: identificativo unico BCE delle istituzioni finanziarie monetarie (ID IFM) dell’ente creditizio
. Tutti i codici delle IFM contenuti nel RIAD iniziano con un codice ISO del paese a due cifre. . Link al motore di ricerca della BCE per gli ID delle IFM: https://www.ecb.europa.eu/paym/html/midMFI.en.html
Codice identificativo SRB:. Il codice identificativo SRB è costituito dal codice nazionale di identificazione assegnato dall’autorità nazionale di risoluzione, preceduto dal codice paese ISO a due lettere all’inizio, a meno che il codice nazionale di identificazione non inizi già con il codice paese ISO a due lettere.</t>
  </si>
  <si>
    <t xml:space="preserve">. RIAD PFĮ kodas. Kredito įstaigos ECB pinigų finansų įstaigos (PFĮ) unikalus identifikacinis kodas (PFĮ ID)
. RIAD sistemoje visi PFĮ kodai prasideda 2 raidžių ISO šalies kodu. 
. ECB PFĮ ID paieškos sistemos saitas: 
https://www.ecb.europa.eu/paym/html/midMFI.en.html
BPV identifikacinis kodas:
. BPV identifikacinis kodas – tai nacionalinis identifikacinis kodas, kurį suteikia nacionalinė pertvarkymo institucija, priekyje papildytas 2 raidžių ISO šalies kodu, nebent nacionalinis identifikavimo kodas jau prasideda 2 raidžių ISO šalies kodu.
</t>
  </si>
  <si>
    <t xml:space="preserve">. RIAD MFI kods: ECB monetārās finanšu iestādes unikālais kredītiestādes identifikators (MFI ID)
. Visi RIAD MFI kodi sākas ar 2 burtu ISO valsts kodu. 
. Saite uz ECB meklētājprogrammu MFI ID atrašanai: 
https://www.ecb.europa.eu/paym/html/midMFI.en.html
VNV identifikators:
. VNV identifikators ir valsts identifikatora kods, ko piešķir valsts noregulējuma iestāde un kam sākumā ir norādīts divu burtu ISO valsts kods, izņemot gadījumus, kad valsts identifikators jau sākas ar divu burtu ISO valsts kodu
</t>
  </si>
  <si>
    <t xml:space="preserve">. RIAD MFI-code: Unieke identificatiecode van de ECB voor monetaire financiële instellingen (MFI ID) Alle RIAD MFI-codes beginnen met de tweeletterige ISO-landcode. 
. Link naar de ECB-zoekmachine voor MFI ID’s: 
https://www.ecb.europa.eu/paym/html/midMFI.en.html
GAR-identificatiecode:
. De GAR-identificatiecode is de nationale identificatiecode die is toegewezen door de nationale afwikkelingsautoriteit en die wordt aangevuld met de tweeletterige ISO-landcode aan het begin, tenzij de nationale identificatiecode al begint met de tweeletterige ISO-landcode
</t>
  </si>
  <si>
    <t xml:space="preserve">.  RIAD MFI Koda: Edinstveni identifikator monetarne finančne institucije ECB (MFI ID) za kreditno institucijo Vse  RIAD kode (register institucij in povezanih družb) za MFI se začnejo z dvema črkama kode ISO za državo. 
. Povezava na spletni iskalnik ECB za MFI ID: 
https://www.ecb.europa.eu/paym/html/midMFI.en.html
Identifikator SRB:
. Identifikator SRB je nacionalna identifikacijska koda, kot jo dodeli nacionalni organ za reševanje, spredaj dopolnjena z dvomestno črkovno kodo ISO za državo, če se nacionalni identifikator ne začne z dvomestno črkovno kodo ISO za držav
</t>
  </si>
  <si>
    <t xml:space="preserve">. Код по RIAD на ПФИ: Уникален идентификационен код на парично-финансови институции на ЕЦБ (идентификационен код на ПФИ) на кредитната институция
. Всички кодове за ПФИ по RIAD започват с кода на страната по ISO, който се състои от 2 букви. 
. Връзка със системата за търсене на ЕЦБ за идентификационен код на ПФИ: 
https://www.ecb.europa.eu/paym/html/midMFI.en.html
Идентификационен код на ЕСП:
. Идентификационният код на ЕСП е националният идентификационен код, определен от националния орган за преструктуриране, изменен с буквения код по ISO на държавата, който се състои от 2 букви, освен ако националният идентификационен код вече не започва с буквения код на държавата по ISO, който се състои от 2 букви.
</t>
  </si>
  <si>
    <t xml:space="preserve">Asutuse RIAD kood (üksnes krediidiasutuse korral) </t>
  </si>
  <si>
    <t>Κωδικός RIAD του ιδρύματος (μόνο για πιστωτικά ιδρύματα) ή Αναγνωριστικός κωδικός SRB  όταν ο κωδικός RIAD δεν είναι διαθέσιμος</t>
  </si>
  <si>
    <t>RIAD code of the institution (for credit institutions only) or SRB identifier where a RIAD code is not available</t>
  </si>
  <si>
    <t xml:space="preserve">Código RIAD de la entidad (solo para entidades de crédito) o código SRB en caso de que RIAD no esté disponible
</t>
  </si>
  <si>
    <t>RIAD:n mukainen laitoksen rahalaitoskoodi
(vain luottolaitokset)</t>
  </si>
  <si>
    <t>Code de la base de données RIAD de l’établissement (uniquement pour les établissements de crédit) ou code d'identification du CRU lorsque le RIAD n’est pas applicable</t>
  </si>
  <si>
    <t>Codice RIAD dell’ente (solo per gli enti creditizi) o codice SRB laddove il codice RIAD non sia disponibile</t>
  </si>
  <si>
    <t>Įstaigos RIAD kodas 
(tik kredito įstaigoms)</t>
  </si>
  <si>
    <t>Iestādes RIAD kods
(tikai kredītiestādēm)</t>
  </si>
  <si>
    <t>RIAD-code van de instelling of de SRB identificatiecode als de RIAD-code niet beschikbaar is</t>
  </si>
  <si>
    <t>Koda RIAD institucije
(samo za kreditne institucije)</t>
  </si>
  <si>
    <t>RIAD oznaka institucije (samo za kreditne institucije) ili identifikacijska oznaka SRB-a ako RIAD oznaka nije dostupana</t>
  </si>
  <si>
    <t>Kód  RIAD (len pre úverové inšitúcie) alebo identifikátor SRB, ak kód RIAD nie je k dispozícii</t>
  </si>
  <si>
    <t>Д. Референтна дата на отчетния образец</t>
  </si>
  <si>
    <t>Референтна дата на настоящия отчетен образец</t>
  </si>
  <si>
    <t>Като се има предвид, че в повечето случаи малките институции не представляват системен риск и е по-малко вероятно да бъдат обект на преструктуриране, което съответно намалява вероятността те да се възползват от механизмите за финансиране на преструктурирането в сравнение с големите институции, годишните вноски на малките институции следва да се състоят от еднократна сума, която се основава само на основната им годишна вноска, която е пропорционална на техния размер. Въпреки това малката институция вече не отговаря на условията за този опростен подход, ако има особено висок рисков профил. В последния случай целият отчетен образец трябва да бъде попълнен от малката институция (графи 1–4).</t>
  </si>
  <si>
    <t>Спрете попълването на отчетния образец, повече информация не е необходима за институцията.</t>
  </si>
  <si>
    <t>Отчитането на дериватите не е хармонизирано в Съюза по отношение на индивидуалните сметки и следователно това може да има отражение върху размера на задълженията, които трябва да се вземат предвид при изчисляването на вноските на всяка институция. В резултат на това съгласно член 5, параграф 3 от Делегиран регламент се изисква „да се направи оценка на задълженията, произтичащи от деривати, като се приложи методологията за изчисление на отношението на ливъридж, която институциите вече прилагат за активите, произтичащи от деривати, при отчитане на коефициента на ливъридж (част седма от РКИ). В този раздел балансово отчетената стойност на задълженията, произтичащи от деривати (включени в общите задължения, отчетени в раздел А), е отделена и заменена със стойност, изчислена в съответствие с методологията за изчисление на отношението на ливъридж, към която се прилага долен праг/базисната ставка.</t>
  </si>
  <si>
    <t>Задължения, произтичащи от всички договори за деривати (с изключение на кредитни деривати), оценени в съответствие с методологията за изчисление на отношението на ливъридж</t>
  </si>
  <si>
    <t>Задължения, произтичащи от всички договори за деривати (с изключение на кредитни деривати), изчислени съгласно методологията за изчисление на отношението на ливъридж след прилагане на долен праг
(автоматично – да не се попълва)</t>
  </si>
  <si>
    <t>Вашата институция поканена ли е от Единения съвет за преструктуриране (SRB) да попълни целия отчетен образец с оглед извършване на оценка съгласно член 10, параграф 8 от Делегирания регламент?</t>
  </si>
  <si>
    <t>Следва да се има предвид че, за да се изчислят сумите за приспадане, корекцията на дериватите в работен лист 2 (Раздел В) трябва да е попълнена.</t>
  </si>
  <si>
    <t>Важно: една и съща сделка може да бъде приспадната само веднъж от общите коригирани задължения дори да отговаря на няколко от посочените по-долу условия.</t>
  </si>
  <si>
    <t>Изчислената по-горе коригирана стойност на отговарящите на условията задължения, свързани с клирингови дейности, произтичащи от деривати, трябва да бъде добавена към счетоводната стойност на отговарящите на условията задължения, свързани с клирингови дейности, които не произтичат от деривати.</t>
  </si>
  <si>
    <t>Този раздел важи само за инвестиционни посредници, както са определени в полето „1C7“ в работен лист „1. Обща информация”. Не важи за инвестиционни посредници съгласно определението в поле 1C8.</t>
  </si>
  <si>
    <t>Коригираната стойност на отговарящите на изискванията вътрешногрупови задължения, произтичащи от деривати, изчислени по-горе, трябва да бъде добавена към счетоводната стойност на отговарящите на изискванията вътрешногрупови задължения, произтичащи от деривати.</t>
  </si>
  <si>
    <t xml:space="preserve">Определени инвестиционни посредници, които са упълномощени да извършват само ограничени услуги и дейности, не подлежат или могат да бъдат освободени от определени капиталови изисквания и изисквания за ликвидност. Вследствие на това, за тях, много от показателите за корекция на риска в работен лист „4. Корекция на риска” няма да важат. Следователно за тези институции се прилага специфичен опростен метод на изчисляване. </t>
  </si>
  <si>
    <t>Коригирана стойност на отговарящи на изискванията задължения, които произтичат от държането на активи или парични средства на клиенти
(автоматично — да не се попълва)</t>
  </si>
  <si>
    <t>От които: отговарящи на изискванията за вътрешногрупови задължения, произтичащи от деривати</t>
  </si>
  <si>
    <t>Коригирана стойност на отговарящи на изискванията за вътрешногрупови задължения, произтичащи от деривати
(автоматично — да не се попълва)</t>
  </si>
  <si>
    <t>Обща отчетна стойност на отговарящи на изискванията за вътрешногрупови задължения</t>
  </si>
  <si>
    <t>Коригирана стойност на общо отговарящи на изискванията за вътрешногрупови задължения
(автоматично — да не се попълва)</t>
  </si>
  <si>
    <t>Обща отчетна стойност на отговарящи на изискванията за вътрешногрупови активи, държани от институцията</t>
  </si>
  <si>
    <t>Коригирана стойност на общо отговарящи на изискванията за вътрешногрупови активи</t>
  </si>
  <si>
    <t>Общ размер на подлежаща на приспадане сума на активи и пасиви, произтичащи от отговарящи на изискванията за вътрешногрупови задължения
(автоматично — да не се попълва)</t>
  </si>
  <si>
    <t>Институциите следва да се позовават на работен лист „Инструкция“ за указания относно освободени от предоставяне на тази информация институции, гарантирано от компетентен орган, за полета 4A1, 4A8, 4B1, 4C1.</t>
  </si>
  <si>
    <t>Този работен лист се състои от показатели за риска, групирани в следните стълбове на риска:</t>
  </si>
  <si>
    <t>Показател за риск A.ii) Отношение на ливъридж</t>
  </si>
  <si>
    <t>Разрешил ли е компетентният орган освобождаване от задължението за прилагането на показателя за риск Отношение на ливъридж за институцията на индивидуално ниво?</t>
  </si>
  <si>
    <t>Ниво на отчитане на показателя за риск Отношение на ливъридж</t>
  </si>
  <si>
    <t>Отношение на ливъридж, на ниво на отчитане, избрано в поле ИД 4A2</t>
  </si>
  <si>
    <t>Разрешил ли е компетентният орган освобождаване от задължението за прилагане на показателя за риск Съотношение на CET1 спрямо институцията на индивидуално ниво?</t>
  </si>
  <si>
    <t>Общ размер на задбалансови позиции по номинална стойност на ниво на отчитане, избрано в поле ИД 4A9</t>
  </si>
  <si>
    <t>Раздел Д. Референтна дата на отчетния образец</t>
  </si>
  <si>
    <t>Работен лист 3 се състои от следните раздели</t>
  </si>
  <si>
    <t xml:space="preserve">Вижте т. 4 от Раздел Б „Обща инструкция за попълване на отчетния формуляр“ на работен лист „Инструкция“ </t>
  </si>
  <si>
    <t>. „отговарящи на изискванията задължения, произтичащи от държането на активи или средства на клиенти“ означава задълженията, възникнали по силата на държането на активи или средства на клиенти, включително активи или средства на клиенти, държани от името на ПКИПЦК (UCITS) според определеното в член 1, параграф 2 от Директива № 2009/65/ЕО на Европейския парламент и на Съвета, или от АИФ според определеното в член 4, параграф 1, буква а) от Директива № 2011/61/ЕС на Европейския парламент и на Съвета, при условие че този клиент е защитен съгласно приложимото право за несъстоятелност.
. “деривати и методологията за изчисление на отношението на ливъридж“: вижте 2C1</t>
  </si>
  <si>
    <t>. „Отговарящи на изискванията задължения, произтичащи от насърчителни заеми“ означава задълженията на посредническата институция към иницииращата или друга насърчителна банка, или друга посредническа институция, както и задълженията на първоначалната насърчителна банка към финансиращите я страни, доколкото размерът на тези задължения съответства на насърчителните заеми на тази институция.
. „Задължения на посредническа институция (според определеното в полето „1C9“), която получава финансиране от насърчителна банка за насърчителни заеми и ги прехвърля на търговска банка, която в крайна сметка предоставя насърчителния заем на крайните клиенти, може да получи право на приспадане, при условие че размерът на тези задължения съответства на сумата на насърчителните заеми в актива на тази посредническа институция. По същия начин задълженията на насърчителна банка (според определеното в полето „1C10“), които произтичат от насърчителни заеми, могат да бъдат одобрени за приспадане, при условие че размерът на тези задължения съответства на сумата на насърчителните заеми в актива на тази насърчителна банка.“
. “деривати и методологията за изчисление на отношението на ливъридж“: вижте 2C1</t>
  </si>
  <si>
    <t>. „отговарящи на изискванията задължения по ИЗС“ означава задължения, произтичащи от споразумения, сключени между „отговарящ на изискванията участник в ИЗС“ и друга институция, която е член на същата ИЗС.
. „отговарящ на изискванията член на ИЗС“ означава участник по споразумение, който отговаря на изискванията, определени в член 113, параграф 7 от Регламента за капиталовите изисквания, който има разрешение от компетентния орган да прилага член 113, параграф 7 от РКИ.
. “деривати и методологията за изчисление на отношението на ливъридж“: вижте поле 2C1</t>
  </si>
  <si>
    <t>Отношение на ливъридж, при който се използва преходно определение на етап 1, както е определено за целите на образец номер 47 (LRCalc) от приложение X от Регламента за общата рамка на ЕС за финансова отчетност (COREP FINREP).</t>
  </si>
  <si>
    <t>Общо задължения означава общо балансово число (сума на задълженията и собствения капитал) към референтната дата, отчетена в годишните финансови отчети, които дават възможност за определяне на референтната дата за отчетния формуляр (вижте т. 4 от раздел Б „Общи инструкции за попълване на отчетния образец“ от работния лист „Инструкция“ ).</t>
  </si>
  <si>
    <t>. Всички задължения, произтичащи от всички договори за деривати (според определеното отляво, дори ако са отчитани задбалансово съгласно националните счетоводни стандарти), трябва да се оценяват в съответствие с методологията за изчисление на отношението на ливъридж (според определеното в лявата част) от РКИ на тримесечна база за отчетната година, така че да се изчислява и отчете средна годишна стойност на тримесечните стойности в това поле. Ако същата стойност е налична само за една или няколко тримесечия от отчетната година, трябва да се отчете средната годишна стойност на тези тримесечия.
. За стойността, отчетена в тази клетка, могат да се вземат предвид само споразуменията за нетиране, признати от националния компетентен орган в съответствие с член 295 от РКИ.</t>
  </si>
  <si>
    <t>. Това поле важи само за задължения, произтичащи от договори за деривати, които се отчитат задбалансово, към референтната дата съгласно счетоводните стандарти, прилагани от институцията за целите на нейните годишни финансови отчети (което позволява да се определи референтната дата за отчетния образец (вижте т. 4 от Раздел Б „Обща инструкция за попълване на отчетния образец“ от работен лист „Инструкция“ )). 
 . Справедливата стойност на дериватите, които се отчитат задбалансово, трябва да се изчисли, като се прилага стандартът на МСФО 13, ако е приложим, или аналогичен на него съгласно националните счетоводни стандарти. Трябва да се пренебрегнат положителните справедливи стойности. Отрицателните справедливи стойности, които представляват задължения, произтичащи от деривати, отчитани задбалансово, трябва да се сумират, за да се конвертират в една абсолютна стойност. Тази абсолютна сума трябва да бъде отчетена в това поле.</t>
  </si>
  <si>
    <t xml:space="preserve">. Това поле се генерира автоматично чрез сумиране на двете полета по-горе.
. То позволява да се определи счетоводна стойност за всички задължения, произтичащи от всички деривати според определеното в поле 2C1 (дори и ако те се отчитат задбалансово съгласно националните счетоводни стандарти).
. Тази сума служи като основа за изчисляване на 75 % долен праг, приложена към „Задължения, възникващи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2C1.  </t>
  </si>
  <si>
    <t>. Това поле се генерира автоматично чрез прилагане на долен праг към „Задължения, възникващи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2C1, така че да са не по-малко от 75 % от „Общата счетоводна стойност на задълженията, произтичащи от всички договори за деривати (с изключение на кредитни деривати)“ 2C4.</t>
  </si>
  <si>
    <t xml:space="preserve">. Това поле се генерира автоматично, като се заменя „Счетоводна стойност на задълженията, произтичащи от всички балансово отчетени договори за деривати (с изключение на кредитни деривати)" 2C2, включена в „Общо задължения" 2A1 от „Задължения, произтичащи от всички договори за деривати (с изключение на кредитни деривати), изчислени съгласно методологията за изчисление на отношението на ливъридж след прилагане на долен праг“ 2C5. 
</t>
  </si>
  <si>
    <t xml:space="preserve">Отправната точка за корекцията на отговарящите на изискванията задължения, свързани с клирингови дейности, произтичащи от деривати, държани от институцията, е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(вижте 2C1).  </t>
  </si>
  <si>
    <t xml:space="preserve">Това поле се генерира автоматично, като се изважда 3A1 от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(2C1).  </t>
  </si>
  <si>
    <t>. Това поле се генерира автоматично, като се раздели „Задължения, произтичащи от всички договори за деривати (с изключение на кредитни деривати), изчислени в съответствие с методологията на коефициента на ливъридж след прилагане на долна граница" (2C5) на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(2C1).</t>
  </si>
  <si>
    <t xml:space="preserve">Балансова счетоводна стойност на отговарящите на изискванията задължения, свързани с клирингови дейности (според определеното в 3A1), притежавани от институцията към референтната дата съгласно счетоводните стандарти, прилагани от институцията за целите на нейните годишни финансови отчети (което позволява да се определи референтната дата за отчетния образец (вижте т. 4 от Раздел А „Цел и структура на отчетния образец“ от работен лист „Инструкция“ )). </t>
  </si>
  <si>
    <t xml:space="preserve">Отправната точка за корекцията на отговарящите на изискванията задължения, свързани с дейностите на централен депозитар на ценни книжа, които произтичат от деривати, държани от институцията, е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(вижте 2C1).  </t>
  </si>
  <si>
    <t xml:space="preserve">Отправната точка за корекцията на отговарящите на изискванията задължения, произтичащи от притежаването на активи или парични средства на клиенти от всички договори за деривати (с изключение на кредитни деривати), изчислени в съответствие с методологията за изчисление на отношението на ливъридж (вижте 2C1).  </t>
  </si>
  <si>
    <t xml:space="preserve">Отправната точка за корекцията на отговарящите на изискванията задължения по отношение на насърчителните заеми, произтичащи от деривати, държани от институцията, е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(вижте 2C1).  </t>
  </si>
  <si>
    <t xml:space="preserve">Отправната точка за корекцията на отговарящите на изискванията задължения по ИЗС, произтичащи от деривати, държани от институцията, е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(вижте 2C1).  </t>
  </si>
  <si>
    <t xml:space="preserve">Отправната точка за корекцията на отговарящите на изискванията вътрешногрупови задължения, произтичащи от деривати, държани от институцията, са „Задължения,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(вижте 2C1).  </t>
  </si>
  <si>
    <t>Централен орган („1C2“) трябва да предоставя данни на (под)консолидирана основа („4A2“) [Отношение на ливъридж].</t>
  </si>
  <si>
    <t>Договорите за деривати (с изключение на кредитните деривати), изчислени в съответствие с методологията за изчисление на отношението на ливъридж („2C1“), е много вероятно да бъдат по-големи от нула, ако общата счетоводна стойност на задълженията, произтичащи от всички договори за деривати (с изключение на кредитни деривати) („2C4“), е по-голяма от нула</t>
  </si>
  <si>
    <t>Когато компетентният орган не е гарантирал на институцията освобождаване от задължението за прилагане на показателя за риск Отношение на ливъридж на индивидуално ниво („4A1“), отчитането на показателя за риск Отношение на ливъридж следва да бъде на индивидуално ниво („4A2“).</t>
  </si>
  <si>
    <t>Когато отчитането на показателя за риск Отношение на ливъридж не е на индивидуално ниво („4A2“), тогава ИКПС на предприятието майка („4A4“) следва да се попълни с 20 буквено-цифрови знака.</t>
  </si>
  <si>
    <t>Период на плащане на вноски</t>
  </si>
  <si>
    <t>Отчетни данни</t>
  </si>
  <si>
    <t>If the value to this field is 'Yes', then the institution may deduct the liabilities related to CSD activities (see tab 3. Deductions - Section B).
Please select from the drop-down-list.</t>
  </si>
  <si>
    <t>If the value to this field is 'Yes', then the whole reporting form must be filled in with information at consolidated level (see n. 7 of Section B "General Instruction for completing the form" of the Read me tab)
Please select from the drop-down-list.</t>
  </si>
  <si>
    <t>If the value to this field is 'Yes', then the following field 1C4 must be answered by 'Yes' or 'No'. If the value of this field is 'No', the following 1C4 must be filled in by 'Not applicable'.
Please select from the drop-down-list.</t>
  </si>
  <si>
    <t>If the value to this field is  'Yes', then: 
a) the institution may deduct the liabilities (and assets) created by the institution through an agreement entered into with another institution which is member of the same IPS (see tab 3. Deductions - Section E); and
b) it will be taken into account when applying the risk adjustment to the basic annual contribution (see tab 4. Risk adjustment - Section D).
Please select from the drop-down-list.</t>
  </si>
  <si>
    <t>If the value to this field is 'Yes', then the institution may deduct the liabilities related to clearing activities (see tab 3. Deductions - Section A).
Please select from the drop-down-list.</t>
  </si>
  <si>
    <t>If the value to this field is 'Yes', then the institution may deduct the liabilities that arise by virtue of holding client assets or client money (see tab 3. Deductions - Section C).
Please select from the drop-down-list.</t>
  </si>
  <si>
    <t>If the value to this field is 'Yes', then the institution is not subject or may be exempted from certain capital and liquidity requirements and thus qualifies for a simplified calculation method:
a) If 2B2 is 'Yes', then the institution is qualified for the simplified lump-sum methodology and must only fill in tabs 1 &amp; 2 until Section B;
b) If 2B2 is 'No', it qualifies for a simplified calculation method (see tab 3 Deductions - Section G).
Please select from the drop-down-list.</t>
  </si>
  <si>
    <t>If the value to this field is 'Yes', then the institution may deduct the liabilities that arise from promotional loans (see tab 3. Deductions - Section D).
Institutions deducting liabilities under this options can be asked to provide additional information to establish eligibility.
Please select from the drop-down-list.</t>
  </si>
  <si>
    <t>If the value of this field is 'Yes' then this institution thus qualifies for a simplified calculation method:
a) If 2B2 is 'Yes', then the institution is qualified for the simplified lump-sum methodology and must only fill in tabs 1 &amp; 2 until Section B;
c) ) If 2B2 is 'No', it qualifies for a simplified calculation method (see tab 3 Deductions - Section G).
Please select from the drop-down-list.</t>
  </si>
  <si>
    <t>. Field is automatically generated on the basis of 1C10 in the tab '1. General information'. 
. Mortgage credit institutions can qualify for the lump-sum for small institutions (see 2B2).  No more information is needed from this institution.
.Otherwise, they qualify for a simplified approach that is specific to these institutions (50% of the basic annual contribution taking into account deductions). In that case, they don't have to fill in the tab 4.
. However, the resolution authority, after assessment of the risk profile, could ask for additional information and institutions could be potentially asked to fill in the full reporting form (tabs 1 to 4)
Please select from the drop-down-list.</t>
  </si>
  <si>
    <t>. Field is automatically generated on the basis of 1C8 in the tab '1. General information'. 
. Investment firm authorized to carry out only limited services and activities can qualify for the lump-sum approach that is specific to these institutions (see 2B2). No more information is needed from this institution.
. Otherwise, they qualify for a simplified approach. In that case, they don't have to fill in the tab 4.
. However, the resolution authority, after assessment of the risk profile, could ask for additional information and institutions could be potentially asked to fill in the full reporting form (tabs 1 to 4)
Please select from the drop-down-list.</t>
  </si>
  <si>
    <t>. Dieses Feld ist nur für Institute relevant, deren Beaufsichtigung im Laufe des Kalenderjahres 2020 begann. Andernfalls ist die Zelle leer zu lassen.
. Sollte dieses Feld für das Institut relevant sein, ist im Fall von Zweifeln die nationale Abwicklungsbehörde zu kontaktieren, um weitere Anleitungen zum Ausfüllen dieses Meldeformulars zu erhalten.</t>
  </si>
  <si>
    <t>. See väli kehtib vaid krediidiasutustele või investeerimisühingutele, mille üle algas järelevalve 2020. kalendriaasta jooksul. Vastasel juhul tuleb lahter tühjaks jätta.
. Juhul kui see väli on asutusele kohaldatav, peab see kahtluste korral aruandlusvormi täitmise jaoks täiendavate juhiste saamiseks võtma ühendust kriisilahendusasutusega.</t>
  </si>
  <si>
    <t>. Το παρόν πεδίο ισχύει μόνο για ίδρυμα του οποίου η εποπτεία ξεκίνησε κατά τη διάρκεια του ημερολογιακού έτους 2020. Σε διαφορετική περίπτωση, το πεδίο πρέπει να παραμείνει κενό.
. Εάν το παρόν πεδίο ισχύει για το ίδρυμα, σε περίπτωση αμφιβολιών, το ίδρυμα πρέπει να επικοινωνήσει με την εθνική αρχή εξυγίανσης για περαιτέρω οδηγίες προκειμένου να συμπληρώσει το παρόν έντυπο αναφοράς.</t>
  </si>
  <si>
    <t>. This field only applies to an institution whose supervision started in the course of 2020 calendar year. Otherwise, the cell is to be left blank.
. In case this field applies to the institution, in case of doubts, it must contact the national resolution authority for further guidance in order to fill in this reporting form.</t>
  </si>
  <si>
    <t>. Este campo sólo se aplica a una entidad cuya supervisión comenzó en el curso del  año natural 2020. De lo contrario, la celda debe dejarse en blanco.
. En el caso de que este campo se aplique a la entidad, en caso de dudas, debe contactar con la autoridad de resolución nacional para mayor orientación con tal de rellenar el formulario de notificación.</t>
  </si>
  <si>
    <t>. Tämä kenttä koskee vain laitoksia, joiden valvonta on aloitettu kalenterivuoden 2020 aikana. Muutoin solu jätetään tyhjäksi.
. Jos tämä kenttä koskee laitosta, sen on epäselvissä tapauksissa otettava yhteyttä kansalliseen kriisinratkaisuviranomaiseen saadakseen ohjeita raportointilomakkeen täyttämiseen.</t>
  </si>
  <si>
    <t>. Ce champ ne s’applique qu’aux établissements dont la surveillance a commencé au cours de l’année civile 2020. Dans les autres cas, la cellule doit être laissée vierge.
. Si ce champ s’applique à l’établissement, celui-ci doit, en cas de doute, contacter l’autorité de résolution nationale afin d’obtenir des orientations supplémentaires pour remplir le formulaire de déclaration.</t>
  </si>
  <si>
    <t>. Questo campo si applica unicamente a un ente la cui vigilanza è iniziata nel corso dell’anno civile 2020. In caso contrario, la casella dovrà essere lasciata in bianco.. Qualora questo campo si applichi all’ente, in caso di dubbi, quest’ultimo deve contattare l’autorità nazionale di risoluzione per ulteriori orientamenti in merito alla compilazione del presente modulo di segnalazione.</t>
  </si>
  <si>
    <t>. Šis laukelis taikomas tik įstaigai, kurios priežiūra pradėta vykdyti 2020 kalendoriniais metais. Kitu atveju laukelis nepildomas.
. Jeigu šis laukelis taikomas įstaigai ir kyla abejonių, ji privalo susisiekti su nacionaline pertvarkymo institucija ir gauti iš jos papildomas rekomendacijas dėl ataskaitos formos pildymo.</t>
  </si>
  <si>
    <t>. Šis lauks ir piemērojams tikai tādai iestādei, kuras uzraudzība tika sākta 2020. kalendārā gada laikā. Pretējā gadījumā šūna jāatstāj neaizpildīta.
. Ja šis lauks ir piemērojams iestādei, šaubu gadījumā tai jāsazinās ar valsts noregulējuma iestādi, lai saņemtu turpmākos norādījumus šīs ziņošanas veidlapas aizpildīšanai.</t>
  </si>
  <si>
    <t>. Dit veld is alleen van toepassing op instellingen die in de loop van het kalenderjaar 2020 onder toezicht zijn geplaatst. In alle andere gevallen moet dit veld leeg worden gelaten.
. Indien dit veld van toepassing is op de instelling, dient zij bij twijfel contact op te nemen met de nationale afwikkelingsautoriteit voor advies bij het invullen van dit rapportageformulier.</t>
  </si>
  <si>
    <t>. To polje se uporablja samo za institucijo, katere nadzor se je začel v koledarskem letu 2020. V nasprotnem primeru se polje pusti prazno.
. Če se to polje uporablja za institucijo, mora ta v primeru dvoma vzpostaviti stik z nacionalnim organom za reševanje, da ji zagotovi dodatna navodila za izpolnjevanje tega obrazca za poročanje.</t>
  </si>
  <si>
    <t>. Ovo se polje primjenjuje samo na instituciju nad kojom je nadzor započeo u kalendarskoj godini 2020. U suprotnom, ostaviti prazno polje.
. U slučaju da institucija na koju se primjenjuje ovo polje ima dilemu, mora kontaktirati nacionalno sanacijsko tijelo za daljnje smjernice radi popunjavanja ovog obrasca za izvješćivanje.</t>
  </si>
  <si>
    <t>. Toto pole sa vzťahuje len na inštitúciu, dohľad nad ktorou sa začal počas kalendárneho roka 2020. V opačnom prípade treba bunku ponechať prázdnu.
. V prípade, že sa toto pole na inštitúciu vzťahuje, sa inštitúcia v prípade pochybností musí obrátiť so žiadosťou o ďalšie usmernenia na vyplnenie tohto formulára hlásenia na orgán pre riešenie krízových situácií.</t>
  </si>
  <si>
    <t>Answering "Yes" to this field will trigger the process for assessing whether Article 10(8) Delegated Regulation regarding institutions potentially having a risk profile disproportionate to their small size applies to the institution.</t>
  </si>
  <si>
    <t xml:space="preserve">. ‘derivative’ means derivatives according to Annex II of the CRR (and therefore excludes credit derivatives). 
. The 'leverage ratio methodology' means here the application of Article 429 and 429a of the CRR on the derivatives scope as defined for this field.
</t>
  </si>
  <si>
    <t>. ‘derivative’: see 2C1</t>
  </si>
  <si>
    <t>Qualifying liabilities related to CSD activities (see definition) arising from derivative contracts must be valued in accordance with the leverage ratio methodology (see definitions in 2C1) of the CRR on a quarterly basis for the reference year so that a yearly average of quarterly values is computed and reported in this field.</t>
  </si>
  <si>
    <t>Qualifying liabilities that arise by virtue of holding client assets or client money (see definition) arising from derivative contracts must be valued in accordance with the leverage ratio methodology (see definition in 2C1) of the CRR on a quarterly basis for the reference year so that a yearly average of quarterly values is computed and reported in this field.</t>
  </si>
  <si>
    <t>Qualifying liabilities that arise from promotional loans (see definition) arising from derivative contracts must be valued in accordance with the leverage ratio methodology (see definitions in 2C1) of the CRR on a quarterly basis for the reference year so that a yearly average of quarterly values is computed and reported in this field.</t>
  </si>
  <si>
    <t>Qualifying IPS liabilities (as defined on the left) that arise from a qualifying IPS member (see definition) arising from derivative contracts must be valued in accordance with the leverage ratio methodology (see definition in 2C1) of the CRR on a quarterly basis for the reference year so that a yearly average of quarterly values is computed and reported in this field.</t>
  </si>
  <si>
    <t>An institution can only deduct a qualifying IPS asset amount as it is valued by the IPS member counterpart (as a liability) taking into account the derivative adjustment and the 'derivative floor factor' of the same IPS member counterpart (steps in the sub-sections E.i and E.ii that lead to the qualifying IPS liability amount). It must be valued in accordance with the leverage ratio methodology (see definition in 2C1) of the CRR on a quarterly basis for the reference year so that a yearly average of quarterly values is computed and reported in this field.</t>
  </si>
  <si>
    <t>Qualifying intragroup liabilities (as defined on the left) arising from derivative contracts must be valued in accordance with the leverage ratio methodology (see definition in 2C1) of the CRR on a quarterly basis for the reference year so that a yearly average of quarterly values is computed and reported in this field.</t>
  </si>
  <si>
    <t>An institution can only deduct a qualifying intragroup asset amount as it is valued by the intragroup counterpart (as a liability) taking into account the derivative adjustment and the 'derivative floor factor' of the same intragroup counterpart (steps in the sub-sections F.i and F.ii that lead to the qualifying intragroup liability amount). It must be valued in accordance with the leverage ratio methodology (see definition in 2C1) of the CRR on a quarterly basis for the reference year so that a yearly average of quarterly values is computed and reported in this field.</t>
  </si>
  <si>
    <t>. 'Yes' means that the competent authority has granted a waiver from the application of the Leverage ratio risk indicator to the institution at the reference date under circumstances defined in Part One, Title II, Chapter 1 of the CRR.
. 'No' means that such a waiver was not granted to the institution. Consequently, the value to the field 4A2 must be 'Individual', the value to the fields 4A3 to 4A6 must be empty,  and the institution must report the leverage ratio at individual legal entity level at the reference date in the field 4A7.
Please select from the drop-down-list.</t>
  </si>
  <si>
    <t>As mentioned in the general instruction n°7 in the 'Read me' tab, where a competent authority has granted a waiver to an institution for the application of a risk indicator, the relevant indicators may be reported at consolidated level. In such cases, the score obtained by those indicators at consolidated level shall be attributed to each institution, which is part of the group for the purposes of calculating that institution's risk indicators. If despite being granted such a waiver neither figures at sub-consolidated nor consolidated levels are available, the associated risk indicators must be produced and reported at individual entity level.
Please select from the drop-down-list.</t>
  </si>
  <si>
    <t>. 'Yes' means that the competent authority authorises waivers from the application of the CET1 ratio risk indicator (as defined below) to institutions at individual level, and has granted this waiver to the institution at the reference date under circumstances defined in Part One, Title II, Chapter 1 of the CRR.
. 'No' means that such a waiver was not granted to the institution. Consequently, the value to the field 4A9 below must be 'Individual', the value to the fields 4A10 to 4A13 must be empty , and the institution must report the risk indicators at individual legal entity level at the reference date in the fields 4A14 &amp; 4A15.
Please select from the drop-down-list.</t>
  </si>
  <si>
    <t>Same rules apply as for 4A2
Please select from the drop-down-list.</t>
  </si>
  <si>
    <t>. 'Yes' means that the competent authority has granted a waiver from the application of the LCR risk indicator to the institution at the reference date under circumstances defined in Part One, Title II, Chapter 1 of the CRR.
. 'No' means that such a waiver was not granted to the institution. Consequently, the value to the field 4B2 below must be 'Individual', the value to the fields 4B3 to 4B5 must be empty,  and the institution must report the risk indicator at individual legal entity level at the reference date in the fields 4B6.
Please select from the drop-down-list.</t>
  </si>
  <si>
    <t>As mentioned in the general instruction n°7 in the 'Read me' tab, where a competent authority has granted a waiver to an institution for the application of the LCR indicator, it must be reported at the level of the liquidity sub-group. The score obtained by that indicator at the liquidity sub-group level shall be attributed to each institution, which is part of the liquidity sub-group for the purposes of calculating that institution's risk indicator.
Please select from the drop-down-list.</t>
  </si>
  <si>
    <t>. 'Yes' means that the competent authority has granted a waiver from the application of the interbank loans and deposits indicators reporting requirement to the institution at the reference date under circumstances defined in the CRR.
. 'No' means that such a waiver was not granted to the institution. Consequently, the value to the field 4C2 below must be 'Individual', the value to the fields 4C3 to 4C5 must be empty, and the institution must report the risk indicator at individual legal entity level at the reference date in the fields 4C6 and 4C7.
Please select from the drop-down-list.</t>
  </si>
  <si>
    <t>The data points to be reported here (interbank loans and interbank deposits) are not prudential ratios but market shares.  In accordance with the Commission Delegated Regulation, the SRB may accept the data points at consolidated level if the competent authority has waived the application of the reporting requirement in accordance with the CRR.  However, the principle set forth in the general instruction n°7 in the ‘Read me’ tab continues to apply, meaning that if data at consolidated level is used, the SRB is compelled to use the data points for each institution in the group and thus impacting its market share.  The discretion to select the reporting level of the data points provided lies with the institution, provided that the general instructions in the ‘Read me’ tab (e.g. general instruction n°6) are complied with.
Please select from the drop-down-list.</t>
  </si>
  <si>
    <t>Valige rippmenüüst</t>
  </si>
  <si>
    <t>Kui selle välja vastus on „jah“, tuleb kogu aruandlusvorm täita konsolideeritud tasandi teabega (vt vahelehe „Teave“ jao B „Üldjuhis vormi täitmiseks“ 7. punkt)
Valige rippmenüüst</t>
  </si>
  <si>
    <t>Kui selle välja vastus on „jah“, siis järgmise välja 1C4 vastuseks peab olema „jah“ või „ei“. Kui selle välja väärtus on "ei", peab järgmise välja, 1C4, väärtus olema "Pole kohaldatav".
Valige rippmenüüst</t>
  </si>
  <si>
    <t>Kui selle välja väärtus on „jah“, siis: 
a) võib asutus arvata maha kohustused (ja varad), mille asutus on loonud sama krediidiasutuste ja investeerimisühingute kaitseskeemi liikmeks oleva muu asutusega sõlmitud lepingu alusel (vt vaheleht 3. Mahaarvamised – E osa); ja
b) seda arvestatakset riskiga korrigeerimise kohaldamisel aasta baasosamaksele (vt vaheleht 4. Riskiga korrigeerimine – D osa).
Valige rippmenüüst</t>
  </si>
  <si>
    <t>Kui selle välja vastus on „jah“, siis võib asutus arvata maha kliirimistegevusega seotud kohustused (vt vaheleht 3. Mahaarvamised – A osa).
Valige rippmenüüst</t>
  </si>
  <si>
    <t>Kui välja vastus on „jah“, siis võib asutus arvata maha väärtpaberite keskdepositooriumiga (CSD) seotud kohustused (vt vaheleht 3. Mahaarvamised – B osa).
Valige rippmenüüst</t>
  </si>
  <si>
    <t>Kui selle välja vastus on „jah“, siis võib asutus arvata maha kliendi varade või kliendi raha hoidmisest tulenevad kohustused (vt vaheleht 3. Mahaarvamised – C osa).
Valige rippmenüüst</t>
  </si>
  <si>
    <t>Kui selle välja väärtus on „jah“, siis teatud kapitali- ja likviidsusnõudeid krediidiasutusele või investeerimisühingule ei kohaldata, või on see neist vabastatud ning sellele rakendatakse seega lihtsustatud arvutusmeetodit:
a) kui 2B2 vastus on "jah", kohaldatakse krediidiasutusele või investeerimisühingule lihtsustatud kogusumma meetodit ja see peab täitma ainult vahelehed 1 ja 2 kuni jaoni B
b) kui 2B2 vastus on "ei", kohaldatakse sellele lihtsustatud arvutusmeetodit (vt 3. vahelehte Mahaarvamised - jagu G)
Valige rippmenüüst</t>
  </si>
  <si>
    <t>Kui selle välja vastus on „jah“, siis võib asutus arvata maha tugilaenudega seotud kohustused (vt vaheleht 3. Mahaarvamised – D osa).
Selle punkti alusel mahaarvamisi taotlevatelt krediidiasutustelt või investeerimisühingutelt võib kriteeriumidele vastamise kontrollimiseks küsida lisateavet.
Valige rippmenüüst</t>
  </si>
  <si>
    <t>Kui selle välja väärtus on „jah“, siis rakendatakse sellele krediidiasutusele või investeerimisühingule lihtsustatud arvutusmeetodit:
a) kui 2B2 vastus on "jah", kohaldatakse krediidiasutusele või investeerimisühingule lihtsustatud kogusumma meetodit ja see peab täitma ainult vahelehed 1 ja 2 kuni jaoni B;
b) kui 2B2 vastus on "ei", kohaldatakse sellele lihtsustatud arvutusmeetodit (vt 3. vahelehte Mahaarvamised - jagu G)
Valige rippmenüüst</t>
  </si>
  <si>
    <t>. See väli täidetakse automaatselt vahelehe „1. Üldteave“ punkti 1C8 põhjal . 
. Investeerimisühing, millel on luba osutada vaid piiratud teenuseid ja tegevusi, võib kvalifitseeruda sellistele asutustele ettenähtud kindlasummalise meetodi jaoks (vt 2B2). Rohkem teavet ei ole sellelt asutuselt vaja.
. Vastasel juhul kvalifitseeruvad need lihtsustatud meetodi kasutajateks. Sellisel juhul ei pea nad täitma 4. vahelehte.
. Kuid kriisilahendusasutus võib pärast riskiprofiili hindamist küsida lisateavet ja krediidiasutustelt või investeerimisühingutelt võib nõuda aruandlusvormi täielikku täitmist (vahelehed 1 kuni 4)
Valige rippmenüüst</t>
  </si>
  <si>
    <t>. See väli täidetakse automaatselt vahelehe „1. Üldteave“ punkti 1C10 põhjal . 
. Hüpoteegikrediidiasutused võivad kvalifitseeruda väikese krediidiasutuse ja investeerimisühingu ühekordsele osamaksele (vt väli 2B2).  Rohkem teavet ei ole sellelt asutuselt vaja.
. Muul juhul kehtib neile lihtsustatud meetod, mis on eriomane nimetatud asutustele (50% aasta baasosamaksest, võttes arvesse mahaarvamised). Sellisel juhul ei pea nad täitma 4. vahelehte.
. Kuid kriisilahendusasutus võib pärast riskiprofiili hindamist küsida lisateavet ja krediidiasutustelt või investeerimisühingutelt võib nõuda aruandlusvormi täielikku täitmist (vahelehed 1 kuni 4)
Valige rippmenüüst</t>
  </si>
  <si>
    <t>. „Jah“ tähendab, et pädev asutus on erandkorras vabastanud asutuse finantsvõimenduse riskinäitaja kohaldamisest aruandekuupäeval asjaoludel, mis on määratletud kapitalinõuete määruse I osa II jaotise 1. peatükis.
. „Ei“ tähendab, et asutusele sellist erandit ei tehtud. Seega välja 4A2 väärtus peab olema „Individuaalne“, väljade 4A3 kuni 4A6 väärtused peavad olema tühjaks jäetud ning aruandekuupäeval peab asutus esitama väljal 4A7 finantsvõimenduse määra juriidilise isiku individuaaltasandil.
Valige rippmenüüst</t>
  </si>
  <si>
    <t>Nagu on osutatud vahelehe „Teave“ üldjuhises nr 7, kui pädev asutus on vabastanud asutuse riskinäitaja kohaldamisest, tuleb asjakohased näitajad esitada konsolideeritud tasandil. Sellise riskinäitajaga konsolideeritud tasandil saadud tulemus määratakse igale krediidiasutusele või investeerimisühingutele, mis on tema riskinäitaja arvutamise eesmärgil osa kontsernist. Kui hoolimata sellise erandi tegemisest puuduvad näitajad nii allkonsolideeritud kui ka konsolideeritud tasanditel, tuleb seotud riskinäitajad esitada ja kajastada individuaalüksuse tasandil.
Valige rippmenüüst</t>
  </si>
  <si>
    <t>. „Jah“ tähendab, et pädev asutus on vabastanud asutuse esimese taseme põhiomavahendite (CET1) riskinäitaja (nagu see on määratletud allpool) kohaldamisest individuaaltasandil ja on teinud asutusele selle erandi aruandekuupäeval asjaoludel, mis on määratletud kapitalinõuete määruse I osa II jaotise 1. peatükis.
. „Ei“ tähendab, et asutusele sellist erandit ei tehtud. Seega peab allpool välja 4A9 väärtus olema „Individuaalne“, väljade 4A10 kuni 4A13 väärtused peavad olema tühjaks jäetud ning aruandekuupäeval peab asutus väljadel 4A14 ja 4A15 esitama riskinäitajad juriidilise isiku individuaaltasandil.
Valige rippmenüüst</t>
  </si>
  <si>
    <t>Kehtivad samad reeglid kui 4A2 puhul
Valige rippmenüüst</t>
  </si>
  <si>
    <t>. „Jah“ tähendab, et pädev asutus on vabastanud asutuse likviidsuskattekordaja (LCR) riskinäitaja kohaldamisest aruandekuupäeval asjaoludel, mis on määratletud kapitalinõuete määruse I osa II jaotise 1. peatükis.
. „Ei“ tähendab, et asutusele sellist erandit ei tehtud. Seega peab allpool välja 4B2 väärtus olema „Individuaalne“, väljade 4B3 kuni 4B5 väärtused peavad olema tühjaks jäetud ning aruandekuupäeval peab asutus väljal 4B6 esitama riskinäitajad juriidilise isiku individuaaltasandil.
Valige rippmenüüst</t>
  </si>
  <si>
    <t>Nagu on osutatud vahelehe „Teave“ üldjuhises nr 7, kui pädev asutus on vabastanud asutuse likviidsuskattekordaja näitaja kohaldamisest, tuleb see esitada likviidsusalamrühma tasandil. Sellise riskinäitajaga likviidsusalamrühma tasandil saadud tulemus määratakse igale krediidiasutusele või investeerimisühingutele, mis on tema riskinäitaja arvutamise eesmärgil osa likviidsusalamrühmast.
Valige rippmenüüst</t>
  </si>
  <si>
    <t>. „Jah“ tähendab, et pädev asutus on vabastanud asutuse pankadevaheliste laenude ja hoiuste riskinäitaja kohaldamisest aruandekuupäeval asjaoludel, mis on määratletud kapitalinõuete määruse I osa II jaotise 1. peatükis.
. „Ei“ tähendab, et asutusele sellist erandit ei tehtud. Seega peab allpool välja 4C2 väärtus olema „Individuaalne“, väljade 4C3 kuni 4C5 väljade väärtused peavad olema tühjaks jäetud ning aruandekuupäeval peab asutus väljade 4C6 ja 4C7 esitama riskinäitaja juriidilise isiku individuaaltasandil.
Valige rippmenüüst</t>
  </si>
  <si>
    <t>Andmepunktid, mis tuleb siinkohas teatada (pankadevahelised laenud ja hoiused), ei ole usaldatavusmäärad, vaid turuosad.  Delegeeritud määruse kohaselt võib Kriisilahendusnõukogu aktsepteerida andmepunktid konsolideeritud tasandil, kui pädev asutus on vabastanud asutuse aruandenõude kohaldamisest vastavalt kapitalinõuete määrusele.  Põhimõtet, mis on kehtestatud vahelehe „Teave“ üldjuhises nr 7, kohaldatakse siiski endiselt, mis tähendab, et kui kasutatakse konsolideeritud tasandi andmeid, on Kriisilahendusnõukogu kohustatud kasutama rühma iga asutuse andmepunkte ning mõjutab seega tema turuosa.  Kaalutlusõigus valida esitatavate andmepunktide aruandetase kuulub asutusele, tingimusel et täidetakse vahelehe „Teave“ juhiseid (nt üldjuhis nr 6).
Valige rippmenüüst</t>
  </si>
  <si>
    <t>Επιλέξτε από την αναπτυσσόμενη λίστα</t>
  </si>
  <si>
    <t>Εάν η τιμή του πεδίου αυτού είναι «Ναι», τότε ολόκληρο το έντυπο αναφοράς πρέπει να συμπληρωθεί με στοιχεία σε ενοποιημένο επίπεδο (βλέπε γενική οδηγία αριθ. 7 στο τμήμα Β «Γενικές οδηγίες για τη συμπλήρωση του εντύπου αναφοράς» στην καρτέλα Σημαντικές πληροφορίες)
Επιλέξτε από την αναπτυσσόμενη λίστα</t>
  </si>
  <si>
    <t>Εάν η τιμή του πεδίου αυτού είναι «Ναι», το επόμενο πεδίο 1C4 πρέπει να απαντηθεί με «Ναι» ή «Όχι». Εάν η τιμή του πεδίου αυτού είναι «Όχι», στο επόμενο πεδίο 1C4 πρέπει να συμπληρωθεί η ένδειξη «Δεν ισχύει».
Επιλέξτε από την αναπτυσσόμενη λίστα</t>
  </si>
  <si>
    <t>Εάν η τιμή του πεδίου αυτού είναι «Ναι», τότε: 
α) το ίδρυμα μπορεί να αφαιρέσει τα στοιχεία παθητικού (και τα στοιχεία ενεργητικού) που δημιουργούνται από το ίδρυμα μέσω συμφωνίας που συνάπτεται με άλλο ίδρυμα που είναι μέλος του ίδιου ΘΣΠ (βλέπε καρτέλα 3. Αφαιρέσεις - Τμήμα Ε)· και
β) θα ληφθεί υπόψη κατά την εφαρμογή της προσαρμογής βάσει κινδύνου στη βασική ετήσια συνεισφορά (βλέπε καρτέλα 4. Προσαρμογή βάσει κινδύνου - Τμήμα Δ).
Επιλέξτε από την αναπτυσσόμενη λίστα</t>
  </si>
  <si>
    <t>Εάν η τιμή του πεδίου αυτού είναι «Ναι», το ίδρυμα δύναται να αφαιρέσει τα στοιχεία παθητικού που αφορούν δραστηριότητες εκκαθάρισης (βλέπε καρτέλα 3. Αφαιρέσεις - Τμήμα Α).
Επιλέξτε από την αναπτυσσόμενη λίστα</t>
  </si>
  <si>
    <t>Εάν η τιμή του πεδίου αυτού είναι «Ναι», το ίδρυμα δύναται να αφαιρέσει τα στοιχεία παθητικού που αφορούν δραστηριότητες ΚΑΤ (βλέπε καρτέλα 3. Αφαιρέσεις - Τμήμα Β).
Επιλέξτε από την αναπτυσσόμενη λίστα</t>
  </si>
  <si>
    <t>Εάν η τιμή του πεδίου αυτού είναι «Ναι», το ίδρυμα δύναται να αφαιρέσει τα στοιχεία παθητικού που προκύπτουν από την κατοχή περιουσιακών στοιχείων πελατών ή ρευστών των πελατών (βλέπε καρτέλα 3. Αφαιρέσεις - Τμήμα Γ).
Επιλέξτε από την αναπτυσσόμενη λίστα</t>
  </si>
  <si>
    <t>Εάν η τιμή του πεδίου αυτού είναι «Ναι», το ίδρυμα δεν υπόκειται ή μπορεί να εξαιρεθεί από ορισμένες κεφαλαιακές απαιτήσεις και απαιτήσεις ρευστότητας και συνεπώς πληροί τις προϋποθέσεις για μια απλοποιημένη μέθοδο υπολογισμού:
α) Εάν η τιμή του πεδίου 2B2 είναι «Ναι», το ίδρυμα πληροί τις προϋποθέσεις για την απλοποιημένη μέθοδο κατ’ αποκοπή ποσού και πρέπει να συμπληρώσει μόνο τις καρτέλες 1 και 2μέχρι το τμήμα B
β) Εάν η τιμή του πεδίου 2B2 είναι «Όχι», το ίδρυμα πληροί τις προϋποθέσεις για μια απλοποιημένη μέθοδο υπολογισμού (βλέπε καρτέλα 3 Αφαιρέσεις - Τμήμα Ζ)
Επιλέξτε από την αναπτυσσόμενη λίστα</t>
  </si>
  <si>
    <t>Εάν η τιμή του πεδίου αυτού είναι «Ναι», το ίδρυμα δύναται να αφαιρέσει τα στοιχεία παθητικού τα οποία προκύπτουν από προνομιακά δάνεια (βλέπε καρτέλα 3. Αφαιρέσεις - Τμήμα Δ).
Μπορεί να ζητηθεί από τα ιδρύματα που αφαιρούν στοιχεία παθητικού βάσει των δυνατοτήτων αυτών να παράσχουν πρόσθετες πληροφορίες προκειμένου να διαπιστωθεί η επιλεξιμότητα.
Επιλέξτε από την αναπτυσσόμενη λίστα</t>
  </si>
  <si>
    <t>Εάν η τιμή του πεδίου αυτού είναι «Ναι», το παρόν ίδρυμα πληροί τις προϋποθέσεις για μια απλοποιημένη μέθοδο υπολογισμού:
α) Εάν η τιμή του πεδίου 2B2 είναι «Ναι», τότε το ίδρυμα πληροί τις προϋποθέσεις για την απλοποιημένη μέθοδο κατ’ αποκοπή ποσού και πρέπει να συμπληρώσει μόνο τις καρτέλες 1 και 2 μέχρι το τμήμα B·
γ) Εάν η τιμή του πεδίου 2B2 είναι «Όχι», το ίδρυμα πληροί τις προϋποθέσεις για μια απλοποιημένη μέθοδο υπολογισμού (βλέπε καρτέλα 3 Αφαιρέσεις - Τμήμα Ζ).
Επιλέξτε από την αναπτυσσόμενη λίστα</t>
  </si>
  <si>
    <t>Εάν το ίδρυμα συγχωνεύτηκε με άλλο ίδρυμα που εμπίπτει στο πεδίο εφαρμογής μετά την ημερομηνία αναφοράς (βλέπε 1E1), στο παρόν πεδίο θα πρέπει να αναγράφεται η ένδειξη «Ναι».
Επιλέξτε από την αναπτυσσόμενη λίστα</t>
  </si>
  <si>
    <t>. Το παρόν πεδίο συμπληρώνεται αυτόματα βάσει του πεδίου 1C8 της καρτέλας «1. Γενικές πληροφορίες». 
. Επιχειρήσεις επενδύσεων που εξουσιοδοτούνται να πραγματοποιούν μόνο περιορισμένες υπηρεσίες και δραστηριότητες μπορούν να πληρούν τις προϋποθέσεις για τη μέθοδο του κατ’ αποκοπή ποσού που αφορά ειδικά τα συγκεκριμένα ιδρύματα (βλέπε 2B2). Δεν απαιτούνται περαιτέρω πληροφορίες από το παρόν ίδρυμα.
. Σε διαφορετική περίπτωση, πληρούν τις προϋποθέσεις για μια απλοποιημένη μέθοδο. Στην περίπτωση αυτή, δεν χρειάζεται να συμπληρώσουν την καρτέλα 4.
. Ωστόσο, η αρχή εξυγίανσης, κατόπιν αξιολόγησης του προφίλ κινδύνου, θα μπορούσε να ζητήσει πρόσθετες πληροφορίες, ενώ επίσης θα μπορούσε να ζητηθεί ενδεχομένως από τα ιδρύματα να συμπληρώσουν ολόκληρο το έντυπο αναφοράς (καρτέλες 1 έως 4)
Επιλέξτε από την αναπτυσσόμενη λίστα</t>
  </si>
  <si>
    <t>. Το παρόν πεδίο συμπληρώνεται αυτόματα βάσει του πεδίου 1C10 της καρτέλας «1. Γενικές πληροφορίες». 
. Ιδρύματα ενυπόθηκης πίστης μπορούν να πληρούν τις προϋποθέσεις για το κατ’ αποκοπή ποσό για μικρά ιδρύματα (βλέπε 2B2).  Δεν απαιτούνται περαιτέρω πληροφορίες από το παρόν ίδρυμα.
. Σε διαφορετική περίπτωση, πληρούν τις προϋποθέσεις για μια απλοποιημένη μέθοδο η οποία αφορά συγκεκριμένα τα εν λόγω ιδρύματα (50% της βασικής ετήσιας συνεισφοράς λαμβανομένων υπόψη των αφαιρέσεων). Στην περίπτωση αυτή, δεν χρειάζεται να συμπληρώσουν την καρτέλα 4.
. Ωστόσο, η αρχή εξυγίανσης, κατόπιν αξιολόγησης του προφίλ κινδύνου, θα μπορούσε να ζητήσει πρόσθετες πληροφορίες, ενώ επίσης θα μπορούσε να ζητηθεί ενδεχομένως από τα ιδρύματα να συμπληρώσουν ολόκληρο το έντυπο αναφοράς (καρτέλες 1 έως 4)
Επιλέξτε από την αναπτυσσόμενη λίστα</t>
  </si>
  <si>
    <t>. «Ναι» σημαίνει ότι η αρμόδια αρχή έχει χορηγήσει στο ίδρυμα απαλλαγή από την υποχρέωση εφαρμογής του δείκτη κινδύνου του δείκτη μόχλευσης κατά την ημερομηνία αναφοράς υπό τις συνθήκες που ορίζονται στο πρώτο μέρος τίτλος ΙΙ κεφάλαιο 1 του ΚΚΑ.
. «Όχι» σημαίνει ότι δεν έχει χορηγηθεί τέτοια απαλλαγή στο ίδρυμα. Κατά συνέπεια, η τιμή του πεδίου 4Α2 πρέπει να είναι «σε ατομικό επίπεδο», η τιμή των πεδίων 4Α3 έως 4Α6 πρέπει να είναι κενή, και το ίδρυμα πρέπει να αναφέρει τον δείκτη μόχλευσης σε επίπεδο μεμονωμένης νομικής οντότητας κατά την ημερομηνία αναφοράς στο πεδίο 4Α7.
Επιλέξτε από την αναπτυσσόμενη λίστα</t>
  </si>
  <si>
    <t>Όπως αναφέρεται στη γενική οδηγία αριθ. 7 στην καρτέλα «Σημαντικές πληροφορίες», όταν η αρμόδια αρχή έχει χορηγήσει σε ένα ίδρυμα απαλλαγή από την υποχρέωση εφαρμογής ενός δείκτη κινδύνου, οι σχετικοί δείκτες μπορούν να αναφέρονται σε ενοποιημένο επίπεδο. Σε αυτές τις περιπτώσεις, η βαθμολογία την οποία λαμβάνουν οι εν λόγω δείκτες σε ενοποιημένο επίπεδο αποδίδεται σε κάθε ίδρυμα που αποτελεί μέρος του ομίλου για τους σκοπούς υπολογισμού των δεικτών κινδύνου του συγκεκριμένου ιδρύματος. Εάν παρά το γεγονός ότι έχει χορηγηθεί τέτοια απαλλαγή δεν υπάρχουν στοιχεία ούτε σε υποενοποιημένο επίπεδο ούτε σε ενοποιημένο επίπεδο, πρέπει να δημιουργούνται οι συνδεδεμένοι δείκτες κινδύνου και να αναφέρονται σε επίπεδο μεμονωμένης οντότητας.
Επιλέξτε από την αναπτυσσόμενη λίστα</t>
  </si>
  <si>
    <t>. «Ναι» σημαίνει ότι η αρμόδια αρχή εγκρίνει απαλλαγές από την υποχρέωση εφαρμογής του δείκτη κινδύνου CET1 (όπως ορίζεται κατωτέρω) για ιδρύματα σε ατομικό επίπεδο, και έχει χορηγήσει στο ίδρυμα την εν λόγω απαλλαγή κατά την ημερομηνία αναφοράς υπό τις συνθήκες που ορίζονται στο πρώτο μέρος τίτλος ΙΙ κεφάλαιο 1 του ΚΚΑ.
. «Όχι» σημαίνει ότι δεν έχει χορηγηθεί τέτοια απαλλαγή στο ίδρυμα. Κατά συνέπεια, η τιμή του πεδίου 4Α9 κατωτέρω πρέπει να είναι «σε ατομικό επίπεδο», η τιμή των πεδίων 4Α10 έως 4Α13 πρέπει να είναι κενή, και το ίδρυμα πρέπει να αναφέρει τους δείκτες κινδύνου σε επίπεδο μεμονωμένης νομικής οντότητας κατά την ημερομηνία αναφοράς στα πεδία 4Α14 και 4Α15.
Επιλέξτε από την αναπτυσσόμενη λίστα</t>
  </si>
  <si>
    <t>Ισχύουν οι ίδιοι κανόνες όπως στο 4A2
Επιλέξτε από την αναπτυσσόμενη λίστα</t>
  </si>
  <si>
    <t>. «Ναι» σημαίνει ότι η αρμόδια αρχή έχει χορηγήσει στο ίδρυμα απαλλαγή από την υποχρέωση εφαρμογής του δείκτη κινδύνου LCR κατά την ημερομηνία αναφοράς υπό τις συνθήκες που ορίζονται στο πρώτο μέρος τίτλος ΙΙ κεφάλαιο 1 του ΚΚΑ.
. «Όχι» σημαίνει ότι δεν έχει χορηγηθεί τέτοια απαλλαγή στο ίδρυμα. Κατά συνέπεια, η τιμή του πεδίου 4B2 κατωτέρω πρέπει να είναι «σε ατομικό επίπεδο», η τιμή των πεδίων 4Β3 έως 4Β5 πρέπει να είναι κενή, και το ίδρυμα πρέπει να αναφέρει τον δείκτη κινδύνου σε επίπεδο μεμονωμένης νομικής οντότητας κατά την ημερομηνία αναφοράς στο πεδίο 4Β6.
Επιλέξτε από την αναπτυσσόμενη λίστα</t>
  </si>
  <si>
    <t>Όπως αναφέρεται στη γενική οδηγία αριθ. 7 στην καρτέλα «Σημαντικές πληροφορίες», όταν η αρμόδια αρχή έχει χορηγήσει σε ένα ίδρυμα απαλλαγή από την υποχρέωση εφαρμογής του δείκτη LCR, ο δείκτης αυτός πρέπει να αναφέρεται σε επίπεδο υποομάδας ρευστότητας. Η βαθμολογία την οποία λαμβάνει ο εν λόγω δείκτης σε επίπεδο υποομάδας ρευστότητας πρέπει να αποδίδεται σε κάθε ίδρυμα που αποτελεί μέρος της υποομάδας ρευστότητας για τους σκοπούς του υπολογισμού του δείκτη κινδύνου του συγκεκριμένου ιδρύματος.
Επιλέξτε από την αναπτυσσόμενη λίστα</t>
  </si>
  <si>
    <t>. «Ναι» σημαίνει ότι η αρμόδια αρχή έχει χορηγήσει στο ίδρυμα απαλλαγή από την υποχρέωση εφαρμογής της απαίτησης εποπτικής αναφοράς των δεικτών διατραπεζικών δανείων και καταθέσεων κατά την ημερομηνία αναφοράς υπό τις συνθήκες που ορίζονται στον ΚΚΑ.
. «Όχι» σημαίνει ότι δεν έχει χορηγηθεί τέτοια απαλλαγή στο ίδρυμα. Κατά συνέπεια, η τιμή του πεδίου 4C2 κατωτέρω πρέπει να είναι «σε ατομικό επίπεδο», η τιμή των πεδίων 4C3 έως 4C5 πρέπει να είναι κενή και το ίδρυμα πρέπει να αναφέρει τον δείκτη κινδύνου σε επίπεδο μεμονωμένης νομικής οντότητας κατά την ημερομηνία αναφοράς στο πεδίων 4C6 και 4C7.
Επιλέξτε από την αναπτυσσόμενη λίστα</t>
  </si>
  <si>
    <t>Τα σημεία δεδομένων που αναφέρονται εδώ (διατραπεζικά δάνεια και διατραπεζικές καταθέσεις) δεν είναι συντελεστές προληπτικής εποπτείας αλλά μερίδια αγοράς.  Σύμφωνα με τον κατ' εξουσιοδότηση κανονισμό, το SRB μπορεί να δεχτεί όλα τα σημεία δεδομένων σε ενοποιημένο επίπεδο εάν η αρμόδια αρχή έχει χορηγήσει απαλλαγή από την υποχρέωση εφαρμογής της απαίτησης εποπτικής αναφοράς σύμφωνα με τον ΚΚΑ.  Ωστόσο, εξακολουθεί να ισχύει η αρχή που καθορίζεται στη γενική οδηγία αριθ. 7 στην καρτέλα «Σημαντικές πληροφορίες», ήτοι εάν χρησιμοποιούνται δεδομένα σε ενοποιημένο επίπεδο, το SRB είναι υποχρεωμένο να χρησιμοποιεί τα σημεία δεδομένων για κάθε ίδρυμα του ομίλου, επηρεάζοντας έτσι  το μερίδιό του στην αγορά.  Είναι στη διακριτική ευχέρεια του ιδρύματος να επιλέξει το επίπεδο αναφοράς των παρεχόμενων σημείων δεδομένων, υπό την προϋπόθεση ότι οι γενικές οδηγίες που περιέχονται στην καρτέλα «Σημαντικές πληροφορίες» (π.χ. γενική οδηγία αριθ. 6) συμμορφώνονται με αυτό.
Επιλέξτε από την αναπτυσσόμενη λίστα</t>
  </si>
  <si>
    <t>Seleccione una opción de la lista desplegable</t>
  </si>
  <si>
    <t>Si el valor de este campo es «Sí», deberá cumplimentarse el formulario en su totalidad con la información a nivel consolidado (véase la nota 7 de la sección B «Instrucciones generales para cumplimentar el formulario» de la pestaña Léame)
Seleccione una opción de la lista desplegable</t>
  </si>
  <si>
    <t>Si el valor de este campo es «Sí», el siguiente campo (1C4) se deberá responder con «Sí» o «No». Si el valor de este campo es «No», el siguiente 1C4 debe cumplimentarse como «No aplicable».
Seleccione una opción de la lista desplegable</t>
  </si>
  <si>
    <t>Si el valor de este campo es «Sí», entonces: 
a) la entidad podrá deducir los pasivos (y activos) que haya generado mediante un acuerdo suscrito con otra entidad que sea miembro del mismo SIP (véase pestaña 3. Deducciones - Sección E); y
b) se tendrá en cuenta cuando se aplique el ajuste en función del riesgo a la contribución básica anual (véase pestaña 4. Ajuste de riesgo - Sección D).
Seleccione una opción de la lista desplegable</t>
  </si>
  <si>
    <t>Si el valor de este campo es «Sí», la entidad podrá deducir los pasivos conexos a las actividades de compensación (véase pestaña 3. Deducciones - Sección A).
Seleccione una opción de la lista desplegable</t>
  </si>
  <si>
    <t>Si el valor de este campo es «Sí», la entidad podrá deducir los pasivos conexos a las actividades del DCV (véase pestaña 3. Deducciones - sección B).
Seleccione una opción de la lista desplegable</t>
  </si>
  <si>
    <t>Si el valor de este campo es «Sí», la entidad se podrá deducir las pasivos que se deriven de la tenencia de activos o dinero de clientes (véase la pestaña 3. Deducciones - sección C).
Seleccione una opción de la lista desplegable</t>
  </si>
  <si>
    <t>Si el valor de este campo es «Sí», entonces la entidad no está sujeta o puede estar exenta de ciertos requerimientos de capital y liquidez y, por lo tanto, cumple los requisitos para un método de cálculo simplificado: a) Si 2B2 es «Sí», entonces la entidad cumple los requisitos para la metodología de la suma global simplificada y sólo debe cumplimentar las pestañas 1 y 2 hasta la sección Bb) Si 2B2 es «No», cumple los requisitos para un método de cálculo simplificado (véase la pestaña 3 Deducciones - Sección G)
Seleccione una opción de la lista desplegable</t>
  </si>
  <si>
    <t>Si el valor de este campo es «Sí», la entidad se podrá deducir las pasivos conexos a los préstamos promocionales (véase la pestaña 3. Deducciones - Sección D).
Se puede pedir a las entidades que se deducen pasivos conforme a estas opciones que proporcionen información adicional para determinar si cumplen lo requisitos pertinentes.
Seleccione una opción de la lista desplegable</t>
  </si>
  <si>
    <t>Si el valor de este campo es «Sí» entonces la entidad cumple los requisitos para un método de cálculo simplificado: a) Si 2B2 es «Sí», entonces la entidad cumple los requisitos para la metodología de la suma global simplificada y sólo debe cumplimentar las pestañas 1 y 2 hasta la sección B; b) Si 2B2 es «No», cumple los requisitos para un método de cálculo simplificado (véase la pestaña 3 Deducciones - Sección G)
Seleccione una opción de la lista desplegable</t>
  </si>
  <si>
    <t>Si la entidad se ha fusionado con otra entidad en su ámbito después de la fecha de referencia (véase 1E1), este campo debe indicar «sí».
Seleccione una opción de la lista desplegable</t>
  </si>
  <si>
    <t>. Este campo se ha generado automáticamente sobre la base del campo «1C8» en la pestaña «1. Información general». 
. Las empresas de inversión autorizadas a prestar sólo servicios y actividades limitadas pueden acogerse al enfoque de tanto alzado que es específico de estas entidades (véase 2B2). No se necesita mayor información de esta entidad.
. De lo contrario, se acogen al enfoque simplificado. En ese caso, no tienen que rellenar la pestaña 4.
. Sin embargo, la autoridad de resolución, después de evaluar el perfil de riesgo, podría pedir información adicional y se podría potencialmente pedir a las entidades que cumplimenten el formulario completo (pestañas 1 a 4)
Seleccione una opción de la lista desplegable</t>
  </si>
  <si>
    <t>. Este campo se ha generado automáticamente sobre la base del campo «1C10» en la pestaña «1. Información general». 
. Las entidades de crédito hipotecario pueden acogerse al tanto alzado para pequeñas entidades (véase 2B2).  No se necesita mayor información de esta entidad.
. De lo contrario, se acogen a un enfoque específico para estas entidades (50 % de la aportación básica anual teniendo en cuenta las deducciones). En ese caso, no tienen que rellenar la pestaña 4.
. Sin embargo, la autoridad de resolución, después de evaluar el perfil de riesgo, podría pedir información adicional y se podría potencialmente pedir a las entidades que cumplimenten el formulario completo (pestañas 1 a 4)
Seleccione una opción de la lista desplegable</t>
  </si>
  <si>
    <t>. «Sí» significa que la autoridad competente ha autorizado una exención de la aplicación del indicador de riesgo de la ratio de apalancamiento a la entidad en la fecha de referencia de conformidad con las circunstancias definidas en la primera parte, título II, capítulo 1 del RRC.
. «No» significa que no se le ha otorgado dicha exención a la entidad. Por consiguiente, el valor del campo 4A2 debe de ser «Individual», el valor de los campos del 4A3 al 4A6 debe estar vacío  y la entidad debe informar de la ratio de apalancamiento al nivel de entidad legal individual en la fecha de referencia en el campo 4A7.
Seleccione una opción de la lista desplegable</t>
  </si>
  <si>
    <t>Tal como se indica en la instrucción general n.º 7 de la pestaña «Léame», cuando una autoridad competente haya garantizado una exención a una entidad para la aplicación del indicador de riesgo, los indicadores de riesgo pertinentes deben indicarse al nivel consolidado. En estos casos, la puntuación obtenida por esos indicadores a nivel consolidado se asignará a cada entidad que forme parte del grupo a efectos de calcular los indicadores de riesgo de esa entidad. Si a pesar de que se haya garantizado tal exención no están disponibles ni las cantidades a nivel subconsolidado o consolidado, los indicadores de riesgo asociado deberán elaborarse y notificarse a nivel de entidad individual.
Seleccione una opción de la lista desplegable</t>
  </si>
  <si>
    <t>. «Sí» se refiere a que la autoridad competente autoriza exenciones de la aplicación del indicador de riesgo ratio CET1 (tal y como se define a continuación) a entidades a nivel individual, y que ha garantizado dicha exención a la entidad en la fecha de referencia bajo las circunstancias definidas en la primera parte, título II, capítulo 1, del RRC.
. «No» significa que no se le ha otorgado dicha exención a la entidad. Por consiguiente, el valor del campo 4A9 infra debe de ser «Individual», el valor de los campos del 4A10 al 4A13 debe estar vacío y la entidad debe de informar los indicadores de riesgo al nivel de entidad legal individual en la fecha de referencia en los campos 4A14 y 4A15.
Seleccione una opción de la lista desplegable</t>
  </si>
  <si>
    <t>Se aplican las mismas reglas que para 4A2
Seleccione una opción de la lista desplegable</t>
  </si>
  <si>
    <t>. «Sí» significa que la autoridad competente ha autorizado una exención de la aplicación del indicador de riesgo de la ratio de apalancamiento a la entidad en la fecha de referencia de conformidad con las circunstancias definidas en la primera parte, título II, capítulo 1 del RRC.
. «No» significa que no se le ha otorgado dicha exención a la entidad. Por consiguiente, el valor del campo 4B2 de más abajo debe de ser «Individual», el valor de los campos del 4B3 al 4B5 debe estar vacío y la entidad debe de informar el indicador de riesgo al nivel de entidad legal individual en la fecha de referencia en el campo 4B6.
Seleccione una opción de la lista desplegable</t>
  </si>
  <si>
    <t>Tal como se indica en la instrucción general n.º 7 de la pestaña «Léame», cuando la autoridad competente haya garantizado una exención a una entidad para la aplicación del indicador de riesgo, el indicador de riesgo asociado debe indicarse al nivel del subgrupo de liquidez. La puntuación obtenida por ese indicador de riesgo a nivel de subgrupo de liquidez debe asignarse a cada entidad que forme parte del subgrupo de liquidez a efectos de calcular el indicador de riesgo de esa entidad.
Seleccione una opción de la lista desplegable</t>
  </si>
  <si>
    <t>. «Sí» significa que la autoridad competente ha autorizado una exención de la aplicación de la obligación de informar los indicadores de los préstamos y depósitos interbancarios  a la entidad en la fecha de referencia de conformidad con las circunstancias definidas en el RRC.
. «No» significa que no se le ha otorgado dicha exención a la entidad. Por consiguiente, el valor del campo 4C2  de más abajo debe de ser «Individual», el valor de los campos del 4C3 al 4C5 debe estar vacío y la entidad debe de informar el indicador de riesgo al nivel de entidad legal individual en la fecha de referencia en los campos 4C6 y 4C7.
Seleccione una opción de la lista desplegable</t>
  </si>
  <si>
    <t>Los datos puntuales que se deberán notificar aquí (depósitos interbancarios y préstamos interbancarios) no son ratios prudenciales, sino cuotas de mercado.  De conformidad con el reglamento delegado, la JUR puede aceptar los puntos de datos consolidados si la entidad competente ha autorizado la excepción a la aplicación de la obligación de informar, conforme al RRC.  No obstante, el principio establecido en la instrucción general nº 7 de la pestaña  «Léame» sigue siendo de aplicación, en el sentido de que si se utiliza el nivel de datos consolidados, la JUR se verá obligada a usar los datos puntuales para cada entidad del grupo, lo que tendrá consecuencias sobre su cuota de mercado.  La discrecionalidad para seleccionar el nivel de información de los puntos de datos pertenece a la entidad, siempre que se cumplan las instrucciones generales contenidas en la pestaña «Léame» (por ejemplo, la instrucción general nº 6).
Seleccione una opción de la lista desplegable</t>
  </si>
  <si>
    <t>Veuillez choisir dans le menu déroulant</t>
  </si>
  <si>
    <t>Selezionare dal menù a discesa</t>
  </si>
  <si>
    <t>Se il valore di questo campo è “Sì”, l’intero modulo di segnalazione deve essere compilato con le informazioni a livello consolidato (cfr. il punto 7 della Sezione B “Istruzioni generali per la compilazione del modulo di segnalazione” nella scheda “Leggimi”)
Selezionare dal menù a discesa</t>
  </si>
  <si>
    <t>Se il valore di questo campo è “Sì”, il campo seguente (1C4) deve essere compilato rispondendo “Sì” o “No”. Se il valore di questo campo è “No”, il campo seguente 1C4 deve essere compilato rispondendo “Non applicabile”.
Selezionare dal menù a discesa</t>
  </si>
  <si>
    <t>Se il valore di questo campo è “Sì”: a) l’ente può dedurre le passività (e le attività) create dall’ente mediante un accordo concluso con un altro ente membro dello stesso IPS (cfr. la scheda 3. Deduzioni - Sezione E); e
b) sarà preso in considerazione quando si applica la correzione del contributo annuale di base in funzione del rischio (cfr. la scheda 4. Correzione in funzione del rischio - Sezione D).
Selezionare dal menù a discesa</t>
  </si>
  <si>
    <t>Se il valore di questo campo è “Sì”, l’ente può dedurre le passività legate alle attività di compensazione (cfr. la scheda 3. Deduzioni - Sezione A).
Selezionare dal menù a discesa</t>
  </si>
  <si>
    <t>Se il valore di questo campo è “Sì”, l’ente può dedurre le passività legate alle attività del CSD (cfr. la scheda 3. Deduzioni - Sezione B).
Selezionare dal menù a discesa</t>
  </si>
  <si>
    <t>Se il valore di questo campo è “Sì”, l’ente può dedurre le passività scaturite dalla detenzione delle attività o liquidità della clientela (cfr. la scheda 3. Deduzioni - Sezione C).
Selezionare dal menù a discesa</t>
  </si>
  <si>
    <t>Se il valore di questo campo è “Sì”, l’ente non è soggetto o potrebbe risultare esente dall’applicazione di determinati requisiti di capitale e liquidità e pertanto si qualifica per un metodo di calcolo semplificato:
a) se 2B2 è compilato con “Sì”, l’ente si qualifica per la metodologia semplificata basata su una somma forfettaria ed è tenuto unicamente a compilare le schede 1 e 2 fino alla sezione B;
b) se 2B2 è compilato con “No”, l’ente si qualifica per un metodo di calcolo semplificato (cfr. la scheda 3 Deduzioni - Sezione G).
Selezionare dal menù a discesa</t>
  </si>
  <si>
    <t>Se il valore di questo campo è “Sì”, l’ente può dedurre le passività risultanti da prestiti agevolati (cfr. la scheda 3. Deduzioni - Sezione D).Agli enti che deducono le passività ai sensi di tale opzione potrebbe essere richiesto di fornire ulteriori informazioni per determinarne l’ammissibilità.
Selezionare dal menù a discesa</t>
  </si>
  <si>
    <t>Se il valore di questo campo è “Sì”, allora tale si qualifica per un metodo di calcolo semplificato:
a) se 2B2 è compilato con “Sì”, l’ente si qualifica per la metodologia semplificata basata su una somma forfettaria ed è tenuto unicamente a compilare le schede 1 e 2 fino alla sezione B;
c) se 2B2 è compilato con “No”, l’ente si qualifica per un metodo di calcolo semplificato (cfr. la scheda 3 Deduzioni - Sezione G).
Selezionare dal menù a discesa</t>
  </si>
  <si>
    <t>. Il campo è generato automaticamente sulla base del campo “1C8” nella scheda “1. Informazioni generali”. 
. L’impresa di investimento autorizzata a svolgere solo servizi e attività limitati può beneficiare dell’approccio forfettario, specifico per questi enti (cfr. 2B2). Non sono richieste altre informazioni per questo ente.
. Altrimenti, possono beneficiare di un approccio semplificato. In tal caso, non è necessario compilare la scheda 4.
. Tuttavia, dopo aver valutato il profilo di rischio, l’autorità di risoluzione potrebbe richiedere ulteriori informazioni e potrebbe potenzialmente richiedere agli enti di compilare il modulo completo di segnalazione (schede da 1 a 4)
Selezionare dal menù a discesa</t>
  </si>
  <si>
    <t>. Il campo è generato automaticamente sulla base di “1C10” nella scheda “1. Informazioni generali”. 
. Gli istituti di credito ipotecario possono applicare la somma forfettaria prevista per gli enti di piccole dimensioni (cfr. 2B2).  Non sono richieste altre informazioni per questo ente.
. In caso contrario, possono applicare un approccio semplificato specifico per tali enti (50 % del contributo annuale di base, tenendo conto delle deduzioni). In tal caso, non è necessario compilare la scheda 4.
. Tuttavia, dopo aver valutato il profilo di rischio, l’autorità di risoluzione potrebbe richiedere ulteriori informazioni e potrebbe potenzialmente richiedere agli enti di compilare il modulo completo di segnalazione (schede da 1 a 4)
Selezionare dal menù a discesa</t>
  </si>
  <si>
    <t>. «Sì» significa che l’autorità competente ha concesso deroghe all’applicazione dell’indicatore di rischio «coefficiente di leva finanziaria» all’ente alla data di riferimento in circostanze definite nella parte uno, titolo II, capo 1 del CRR.
. «No» significa che tale deroga non è stata concessa all’ente. Di conseguenza, il valore del campo 4A2 deve essere «Individuale», il valore dei campi 4A3-4A6 deve essere vuoto e l’ente deve riportare nel campo 4A7 l’indice di leva finanziaria a livello di singola entità giuridica alla data di riferimento.
Selezionare dal menù a discesa</t>
  </si>
  <si>
    <t>Come accennato nell’istruzione generale n. 7 nella scheda “Leggimi”, qualora un’autorità competente abbia concesso una deroga a un ente per l’applicazione di un indicatore di rischio, gli opportuni indicatori potrebbero essere segnalati a livello consolidato. In tali circostanze, il punteggio ottenuto da tali indicatori di rischio a livello consolidato è da attribuire a ciascun ente che forma parte del gruppo ai fini del calcolo degli indicatori di rischio di tale ente. Se, nonostante la concessione di tale deroga, non sono disponibili dati né a livello subconsolidato né a livello consolidato, gli indicatori di rischio associati devono essere prodotti e segnalati al livello individuale di entità.
Selezionare dal menù a discesa</t>
  </si>
  <si>
    <t>. «Sì» significa che l’autorità competente autorizza deroghe all’applicazione dell’indicatore di rischio del coefficiente CET1 (come definito di seguito) a livello individuale di ente, e ha concesso tale deroga all’ente alla data di riferimento in circostanze definite nella parte uno, titolo II, capo 1, del CRR.
. «No» significa che tale deroga non è stata concessa all’ente. Di conseguenza, il valore del campo 4A9 sottostante deve essere «Individuale», il valore dei campi 4A10-4A13 deve essere vuoto, e l’ente deve riportare nei campi 4A14 e 4A15 gli indicatori di rischio a livello individuale di entità giuridica alla data di riferimento.
Selezionare dal menù a discesa</t>
  </si>
  <si>
    <t>Le stesse regole valgono per la 4A2
Selezionare dal menù a discesa</t>
  </si>
  <si>
    <t>. «Sì» significa che l’autorità ha concesso una deroga all’applicazione dell’indicatore del rischio di LCR all’ente alla data di riferimento in circostanze definite nella parte uno, titolo II, capo 1, del CRR.
. «No» significa che tale deroga non è stata concessa all’ente. Di conseguenza, il valore del campo 4B2 sottostante deve essere «Individuale», il valore dei campi 4B3-4B5 deve essere vuoto, e l’ente deve riportare nel campo 4B6 l’indicatore di rischio a livello individuale di entità giuridica alla data di riferimento.
Selezionare dal menù a discesa</t>
  </si>
  <si>
    <t>Come accennato nell’istruzione generale n. 7 nella scheda “Leggimi”, qualora un’autorità competente abbia concesso una deroga a un ente per l’applicazione dell'indicatore di LCR, l’indicatore di rischio associato deve essere segnalato a livello di sottogruppo. Il punteggio ottenuto da questo indicatore a livello di sottogruppo della liquidità è da attribuire a ciascun ente che forma parte del sottogruppo della liquidità ai fini del calcolo dell’indicatore di rischio di tale ente.
Selezionare dal menù a discesa</t>
  </si>
  <si>
    <t>. «Sì» significa che l’autorità competente ha concesso deroghe all’applicazione dell’obbligo di segnalazione degli indicatori dei prestiti e depositi interbancari all’ente alla data di riferimento in circostanze definite nel CRR.
. «No» significa che tale deroga non è stata concessa all’ente. Di conseguenza, il valore del campo 4C2 sottostante deve essere «Individuale», il valore dei campi 4C3-4C5 deve essere vuoto, e l’ente deve riportare nei campi 4C6 e 4C7 l’indicatore di rischio a livello individuale di entità giuridica alla data di riferimento.
Selezionare dal menù a discesa</t>
  </si>
  <si>
    <t>I dati da indicare qui (prestiti e depositi interbancari) non sono coefficienti prudenziali ma quote di mercato.  In conformità al regolamento delegato, l’SRB può accettare dati a livello consolidato se l’autorità competente ha concesso deroghe all’applicazione dell’obbligo di segnalazione conformemente al CRR.  Tuttavia, il principio generale di cui al n. 7 delle istruzioni generali nella scheda «Read me», continua ad applicarsi, il che significa che, se vengono usati dati a livello consolidato, l’SRB è obbligato ad usare i dati per ogni ente nel gruppo e pertanto con ripercussioni sulla sua quota di mercato.  L’ente gode del potere discrezionale di selezionare il livello di segnalazione dei punti di trasmissione forniti, a condizione che siano rispettate le istruzioni generali di cui alla scheda «Read me» (ad es. istruzione generale n. 6).
Selezionare dal menù a discesa</t>
  </si>
  <si>
    <t>Pasirinkite iš išskleidžiamojo sąrašo</t>
  </si>
  <si>
    <t>Jeigu šiame laukelyje įrašyta „Taip“, tuomet visą ataskaitos formą reikia užpildyti pateikiant konsoliduoto lygmens informaciją (žr. kortelės „Įvadas“ B skirsnio „Bendros ataskaitos formos pildymo instrukcijos“ 7-ą punktą).
Pasirinkite iš išskleidžiamojo sąrašo</t>
  </si>
  <si>
    <t>Jeigu šiame laukelyje įrašyta „Taip“, kitame 1C4 laukelyje būtina atsakyti „Taip“ arba „Ne“. Jeigu šiame laukelyje įrašyta „Ne“, kitame 1C4 laukelyje būtina įrašyti „Netaikoma“.
Pasirinkite iš išskleidžiamojo sąrašo</t>
  </si>
  <si>
    <t>Jeigu šiame laukelyje įrašyta „Taip“, tada: 
a) įstaiga gali atskaityti įsipareigojimus (ir turtą), kuriuos (kurį) ji prisiėmė (sukūrė) pagal susitarimą, sudarytą su kita įstaiga, kuri yra tos pačios IUS narė (žr. kortelės „3. Atskaitymai“ E skirsnį); ir
b) į tai bus atsižvelgta baziniam metiniam įnašui taikant koregavimą pagal riziką (žr. kortelės „4. Koregavimas pagal riziką“ D skirsnį).
Pasirinkite iš išskleidžiamojo sąrašo</t>
  </si>
  <si>
    <t>Jeigu šiame laukelyje įrašyta „Taip“, įstaiga gali atskaityti įsipareigojimus, susijusius su tarpuskaitos veikla (žr. kortelės  „3. Atskaitymai“ A skirsnį).
Pasirinkite iš išskleidžiamojo sąrašo</t>
  </si>
  <si>
    <t>Jeigu šiame laukelyje įrašyta „Taip“, įstaiga gali atskaityti įsipareigojimus, susijusius su CVPD veikla (žr. kortelės „3. Atskaitymai“ B skirsnį).
Pasirinkite iš išskleidžiamojo sąrašo</t>
  </si>
  <si>
    <t>Jeigu šiame laukelyje įrašyta „Taip“, įstaiga gali atskaityti įsipareigojimus, atsirandančius dėl turimo klientų turto arba klientų lėšų (žr. kortelės „3. Atskaitymai“ C skirsnį).
Pasirinkite iš išskleidžiamojo sąrašo</t>
  </si>
  <si>
    <t>Jeigu šiame laukelyje įrašyta „Taip“, įstaigai netaikomi arba ji gali būti atleista nuo tam tikrų kapitalo ir likvidumo reikalavimų, todėl jai leidžiama naudoti supaprastintą skaičiavimo metodą:
a) jeigu 2B2 laukelyje įrašyta „Taip“, tada institucija gali taikyti supaprastintą nustatyto dydžio sumos metodiką ir 1-ą ir 2-ą korteles pildo tik iki B skirsnio;
b) jeigu 2B2 laukelyje įrašyta „Ne“, ji gali taikyti supaprastintą skaičiavimo metodą (žr. kortelės „3. Atskaitymai“ G skirsnį).
Pasirinkite iš išskleidžiamojo sąrašo</t>
  </si>
  <si>
    <t>Jeigu šiame laukelyje įrašyta „Taip“, įstaiga gali atskaityti įsipareigojimus, atsirandančius dėl skatinamųjų paskolų (žr. kortelės „3. Atskaitymai“ D skirsnį).
Įstaigos, kurios atskaito įsipareigojimus pagal šią galimybę, gali būti paprašytos pateikti papildomos informacijos tinkamumui nustatyti.
Pasirinkite iš išskleidžiamojo sąrašo</t>
  </si>
  <si>
    <t>Jeigu šiame laukelyje įrašyta „Taip“, šiai įstaigai leidžiama naudoti supaprastintą skaičiavimo metodą:
a) jeigu 2B2 laukelyje įrašyta „Taip“, tada institucija gali taikyti supaprastintą nustatyto dydžio sumos metodiką ir 1-ą ir 2-ą korteles pildo tik iki B skirsnio;
b) jeigu 2B2 laukelyje įrašyta „Ne“, ji gali taikyti supaprastintą skaičiavimo metodą (žr. kortelės „3. Atskaitymai“ G skirsnį).
Pasirinkite iš išskleidžiamojo sąrašo</t>
  </si>
  <si>
    <t>Jeigu įstaiga susijungė su kita įstaiga po ataskaitinės dienos (žr. 1E1), šiame laukelyje turi būti nurodyta „Taip“.
Pasirinkite iš išskleidžiamojo sąrašo</t>
  </si>
  <si>
    <t>. Šis laukelis užpildomas automatiškai pagal kortelės „1. Bendra informacija“ 1C8 laukelį. 
. Investicinė įmonė, kuriai leidžiama teikti tik ribotas paslaugas ir vykdyti ribotą veiklą, gali naudoti šioms įstaigoms taikomą nustatyto dydžio sumos metodiką (žr. 2B2). Iš šios įstaigos daugiau nereikalaujama pateikti jokios informacijos.
. Kitu atveju jos gali taikyti supaprastintą metodiką. Tokiu atveju joms nereikia pildyti 4-os kortelės.
. Tačiau įvertinusi rizikos pobūdį, pertvarkymo institucija gali paprašyti papildomos informacijos ir įstaigų gali būti prašoma užpildyti visą ataskaitos formą (1–4-ą korteles).
Pasirinkite iš išskleidžiamojo sąrašo</t>
  </si>
  <si>
    <t>. Šis laukelis užpildomas automatiškai pagal kortelės „1. Bendra informacija“ 1C10 laukelį. 
. Hipotekos kredito įstaigoms gali būti leista naudoti mažoms įstaigoms taikomą nustatyto dydžio sumos metodiką (žr. 2B2).  Iš šios įstaigos daugiau nereikalaujama pateikti jokios informacijos.
. Kitu atveju joms leidžiama naudoti šioms įstaigoms taikomą supaprastintą metodiką (50 proc. bazinio metinio įnašo, atsižvelgiant į atskaitymus). Tokiu atveju joms nereikia pildyti 4-os kortelės.
. Tačiau įvertinusi rizikos pobūdį, pertvarkymo institucija gali paprašyti papildomos informacijos ir įstaigų gali būti prašoma užpildyti visą ataskaitos formą (1–4-ą korteles).
Pasirinkite iš išskleidžiamojo sąrašo</t>
  </si>
  <si>
    <t>. „Taip“ reiškia, kad, susiklosčius KRR pirmos dalies II antraštinės dalies 1 skyriuje nurodytoms aplinkybėms, kompetentinga institucija ataskaitinę dieną įstaigai suteikė sverto koeficiento rizikos rodiklio taikymo išimtį.
. „Ne“ reiškia, kad įstaigai tokia išimtis nesuteikta. Todėl 4A2 laukelyje turi būti įrašoma „Individualus“, 4A3–4A6 laukeliai turi būti tušti, o ataskaitinės dienos sverto koeficientą atskiro juridinio asmens lygmeniu įstaiga turi nurodyti 4A7 laukelyje.
Pasirinkite iš išskleidžiamojo sąrašo</t>
  </si>
  <si>
    <t>Kaip pažymėta kortelės „Įvadas“ 7-oje bendroje instrukcijoje, kai kompetentinga institucija įstaigai suteikia rizikos rodiklio taikymo išimtį, atitinkami rodikliai gali būti nurodyti konsoliduotu lygmeniu. Tokiais atvejais vertė, gauta tuos rodiklius apskaičiavus konsoliduotu lygmeniu, priskiriama kiekvienai įstaigai, įtrauktai į grupę skaičiuojant tos įstaigos rizikos rodiklius. Jeigu, nepaisant to, kad tokia išimtis suteikta, duomenų neturima nei iš dalies konsoliduotu lygmeniu, nei konsoliduotu lygmeniu, atitinkamus rizikos rodiklius reikia apskaičiuoti ir nurodyti atskiro subjekto lygmeniu. 
Pasirinkite iš išskleidžiamojo sąrašo</t>
  </si>
  <si>
    <t>. „Taip“ reiškia, kad kompetentinga institucija leidžia įstaigoms individualiu lygmeniu pasinaudoti bendro 1 lygio nuosavo kapitalo pakankamumo koeficiento rizikos rodiklio taikymo išimtimi (kaip apibrėžta toliau) ir kad, susiklosčius KRR pirmos dalies II antraštinės dalies 1 skyriuje nurodytoms aplinkybėms, ataskaitinę dieną įstaigai ši išimtis buvo suteikta.
. „Ne“ reiškia, kad įstaigai tokia išimtis nesuteikta. Todėl 4A9 laukelyje turi būti įrašyta „Individualus“, 4A10–4A13 laukeliai turi būti tušti, o ataskaitinės dienos rizikos rodiklius atskiro juridinio asmens lygmeniu įstaiga turi nurodyti 4A14 ir 4A15 laukeliuose.
Pasirinkite iš išskleidžiamojo sąrašo</t>
  </si>
  <si>
    <t>Taikomos tokios pat taisyklės kaip 4A2
Pasirinkite iš išskleidžiamojo sąrašo</t>
  </si>
  <si>
    <t>. „Taip“ reiškia, kad, susiklosčius KRR pirmos dalies II antraštinės dalies 1 skyriuje nurodytoms aplinkybėms, kompetentinga institucija ataskaitinę dieną įstaigai suteikė padengimo likvidžiuoju turtu rizikos rodiklio taikymo išimtį.
. „Ne“ reiškia, kad įstaigai tokia išimtis nesuteikta. Todėl 4B2 laukelyje turi būti įrašyta „Individualus“, 4B3–4B5 laukeliai turi būti tušti, o ataskaitinės dienos rizikos rodiklį atskiro juridinio asmens lygmeniu įstaiga turi nurodyti 4B6 laukelyje.
Pasirinkite iš išskleidžiamojo sąrašo</t>
  </si>
  <si>
    <t>Kaip pažymėta kortelės „Įvadas“ 7-oje bendroje instrukcijoje, kai kompetentinga institucija įstaigai suteikia padengimo likvidžiuoju turtu rizikos rodiklio taikymo išimtį, jis turi būti nurodytas likvidumo pogrupio lygmeniu. Vertė, gauta tą rodiklį apskaičiavus likvidumo pogrupio lygmeniu, priskiriama kiekvienai įstaigai, įtrauktai į likvidumo pogrupį skaičiuojant tos įstaigos rizikos rodiklį.
Pasirinkite iš išskleidžiamojo sąrašo</t>
  </si>
  <si>
    <t>. „Taip“ reiškia, kad, susiklosčius KRR nurodytoms aplinkybėms, kompetentinga institucija ataskaitinę dieną įstaigai suteikė tarpbankinių paskolų ir indėlių rodiklių ataskaitų teikimo reikalavimo taikymo išimtį.
. „Ne“ reiškia, kad įstaigai tokia išimtis nesuteikta. Todėl 4C2 laukelyje turi būti įrašyta „Individualus“, 4C3–4C5 laukeliai turi būti tušti, o ataskaitinės dienos rizikos rodiklį atskiro juridinio asmens lygmeniu įstaiga turi nurodyti 4C6 ir 4C7 laukeliai.
Pasirinkite iš išskleidžiamojo sąrašo</t>
  </si>
  <si>
    <t>Čia nurodytini (tarpbankinių paskolų ir tarpbankinių indėlių) duomenų punktai yra ne prudenciniai koeficientai, bet rinkos dalis.  Remiantis Deleguotuoju reglamentu, BPV gali sutikti priimti konsoliduoto lygmens duomenų punktus, jei kompetentinga institucija suteikė ataskaitų teikimo išimtį pagal KRR.  Tačiau ir toliau taikomas kortelės „Įvadas“ 7 -jo bendroje instrukcijoje nurodytas principas, o tai reiškia, kad kai naudojami konsoliduoto lygmens duomenys, BPV priversta naudoti duomenų punktus kiekvienai grupės įstaigai ir dėl to daromas poveikis jos rinkos daliai.  Įstaiga gali savo nuožiūra pasirinkti duomenų punktų nurodymo lygmenį, su sąlyga, kad laikomasi kortelėje „Įvadas“ (pvz., 6-je bendroje instrukcijoje) pateiktų reikalavimų.
Pasirinkite iš išskleidžiamojo sąrašo</t>
  </si>
  <si>
    <t>Lūdzu, atlasiet no nolaižamā saraksta</t>
  </si>
  <si>
    <t>Ja šā lauka vērtība ir 'Jā', tad visa ziņošanas veidlapa ir jāaizpilda ar konsolidētā līmeņa informāciju (skatīt Nr. 7 cilnes ‘Izlasi’ B iedaļā “Vispārīgie ziņošanas veidlapas aizpildīšanas norādījumi”)
Lūdzu, atlasiet no nolaižamā saraksta</t>
  </si>
  <si>
    <t>Ja šā lauka vērtība ir 'Jā', tad nākamajā laukā 1C4 ir jāatbild ar 'Jā' vai 'Nē'. Ja šā lauka vērtība ir ‘Nē’, tad nākamajā laukā 1C4 ir jānorāda ‘Nav piemērojams’.
Lūdzu, atlasiet no nolaižamā saraksta</t>
  </si>
  <si>
    <t>Ja šā lauka vērtība ir 'Jā', tad: 
a) iestāde var atskaitīt pasīvus (un aktīvus), ko tā radījusi ar vienošanos, kura noslēgta ar citu iestādi, kas ir tās pašas IAS dalībniece (skatīt 3. cilni ‘Atskaitījumi’ — E iedaļa); un
b) to ņems vērā, piemērojot riska korekciju gada pamata iemaksai (skatīt 4. cilni 'Riska korekcija’ — D iedaļa).
Lūdzu, atlasiet no nolaižamā saraksta</t>
  </si>
  <si>
    <t>Ja šā lauka vērtība ir 'Jā', tad iestāde var atskaitīt pasīvus, kas ir saistīti ar tīrvērtes darbībām (skatīt 3. cilni 'Atskaitījumi’ — A iedaļa).
Lūdzu, atlasiet no nolaižamā saraksta</t>
  </si>
  <si>
    <t>Ja šā lauka vērtība ir 'Jā', tad iestāde var atskaitīt pasīvus, kas ir saistīti ar CVD darbībām (skatīt 3. cilni 'Atskaitījumi’ — B iedaļa).
Lūdzu, atlasiet no nolaižamā saraksta</t>
  </si>
  <si>
    <t>Ja šā lauka vērtība ir 'Jā', tad iestāde var atskaitīt pasīvus, kas izriet no tā, ka šīs iestādes turējumā ir klientu aktīvi vai nauda (skatīt 3. cilni 'Atskaitījumi’ — C iedaļa).
Lūdzu, atlasiet no nolaižamā saraksta</t>
  </si>
  <si>
    <t>Ja šā lauka vērtība ir 'Jā', tad uz iestādi neattiecas vai tā var būt atbrīvota no noteiktām kapitāla un likviditātes prasībām, līdz ar to tā kvalificējas vienkāršotai aprēķina metodei:
a) Ja 2B2 ir 'Jā', tad iestāde kvalificējas vienkāršotai vienreizējā maksājuma metodei, un tai ir jāaizpilda tikai 1. un 2. cilne līdz B iedaļai
b) Ja 2B2 ir 'Nē', tā kvalificējas vienkāršotai aprēķina metodei (skatīt 3. cilni ‘Atskaitījumi’ — G iedaļa)
Lūdzu, atlasiet no nolaižamā saraksta</t>
  </si>
  <si>
    <t>Ja šā lauka vērtība ir 'Jā', tad iestāde var atskaitīt pasīvus, kas rodas no attīstību veicinošiem aizdevumiem (skatīt 3. cilni 'Atskaitījumi’ — D iedaļa).
Iestādēm, kas atskaita saistības saskaņā ar šo opciju, var pieprasīt iesniegt papildu informāciju, lai noteiktu atbilstību.
Lūdzu, atlasiet no nolaižamā saraksta</t>
  </si>
  <si>
    <t>Ja šā lauka vērtība ir 'Jā', tad šī iestāde kvalificējas vienkāršotai aprēķina metodei:
a) Ja 2B2 ir 'Jā', tad iestāde kvalificējas vienkāršotai vienreizējā maksājuma metodei, un tai ir jāaizpilda tikai 1. un 2. cilne līdz B iedaļai
b) Ja 2B2 ir 'Nē', tā kvalificējas vienkāršotai aprēķina metodei (skatīt 3. cilni ‘Atskaitījumi’ — G iedaļa)
Lūdzu, atlasiet no nolaižamā saraksta</t>
  </si>
  <si>
    <t>Ja iestāde ir apvienojusies ar citu iestādi pēc pārskata datuma (skatīt 1E1), šajā laukā jānorāda “jā”.
Lūdzu, atlasiet no nolaižamā saraksta</t>
  </si>
  <si>
    <t>. Lauks automātiski aizpildās, pamatojoties uz 1C8 cilnē '1. Vispārīga informācija'. 
. Ieguldījumu brokeru sabiedrība, kam ir piešķirta atļauja veikt tikai ierobežotus pakalpojumus un darbības, var kvalificēties vienreizēja maksājuma metodei, kas ir specifiska šīm iestādēm (skatīt 2B2). No šīs iestādes nav nepieciešama papildu informācija.
. Citādi tās kvalificējas vienkāršotajai metodei. Šādā gadījumā tām nav jāaizpilda 4. cilne.
. Taču noregulējuma iestāde pēc riska profila novērtēšanas var pieprasīt papildu informāciju, un iestādēm var potenciāli lūgt aizpildīt visu ziņošanas veidlapu (1.–4. cilni)
Lūdzu, atlasiet no nolaižamā saraksta</t>
  </si>
  <si>
    <t>. Lauks automātiski aizpildās, pamatojoties uz 1C10 cilnē '1. Vispārīga informācija'. 
. Hipotekāro kredītu iestādes var kvalificēties uz mazām iestādēm attiecināmajam vienreizējam maksājumam (skatīt 2B2).  No šīs iestādes nav nepieciešama papildu informācija.
. Pretējā gadījumā tās kvalificējas vienkāršotajai pieejai, kas ir raksturīga šīm iestādēm (50 % no gada pamata iemaksas, ņemot vērā atskaitījumus). Šādā gadījumā tām nav jāaizpilda 4. cilne.
. Taču noregulējuma iestāde pēc riska profila novērtēšanas var pieprasīt papildu informāciju, un iestādēm var potenciāli lūgt aizpildīt visu ziņošanas veidlapu (1.–4. cilni)
Lūdzu, atlasiet no nolaižamā saraksta</t>
  </si>
  <si>
    <t>. “Jā” nozīmē, ka kompetentā iestāde ir piešķīrusi atbrīvojumu no sviras rādītāja riska rādītāja piemērošanas iestādei pārskata datumā saskaņā ar Kapitāla prasību regulas 1. daļas II sadaļas 1. nodaļā paredzētajiem nosacījumiem.
. “Nē” nozīmē, ka iestādei šāds atbrīvojums nav piešķirts. Tādējādi lauka 4A2 vērtībai jābūt “Individuāls” un lauku 4A3–4A6 vērtībai jābūt tukšai, turklāt iestādei laukā 4A7 ir jānorāda sviras rādītājs individuālā juridiskās personas līmenī pārskata datumā.
Lūdzu, atlasiet no nolaižamā saraksta</t>
  </si>
  <si>
    <t>Kā minēts vispārīgo norādījumu Nr. 7 cilnē 'Izlasi', ja kompetentā iestāde ir piešķīrusi atbrīvojumu iestādei saistībā ar riska rādītāja piemērošanu, attiecīgos rādītājus var paziņot konsolidētajā līmenī. Šādos gadījumos konsolidētā līmenī iegūtie rādītāji ir attiecināmi uz katru iestādi, kura ir grupas daļa, lai aprēķinātu šīs iestādes riska rādītājus. Ja, neskatoties uz šīm piešķirtām atteikuma tiesībām, nav pieejami skaitļi ne subkonsolidētajā, ne konsolidētajā līmenī, tad asociētie riska rādītāji ir jānosaka un jānorāda individuālā juridiskas personas līmenī.
Lūdzu, atlasiet no nolaižamā saraksta</t>
  </si>
  <si>
    <t>. “Jā” nozīmē, ka kompetentā iestāde atļauj piemērot atbrīvojumus no CET1 rādītāja riska rādītāja (kā noteikts turpmāk) iestādēm individuālā līmenī un ir piešķīrusi šo atbrīvojumu iestādei pārskata datumā saskaņā ar Kapitāla prasību regulas 1. daļas II sadaļas 1. nodaļā paredzētajiem nosacījumiem.
. “Nē” nozīmē, ka iestādei šāds atbrīvojums nav piešķirts. Tādējādi lauka 4A9 vērtībai jābūt “Individuāls” un lauku 4A10–4A13 vērtībai jābūt tukšai, turklāt iestādei laukos 4A14 un 4A15 ir jānorāda riska rādītāji individuālā juridiskās personas līmenī pārskata datumā.
Lūdzu, atlasiet no nolaižamā saraksta</t>
  </si>
  <si>
    <t>Piemēro tādus pašus noteikumus kā 4A2
Lūdzu, atlasiet no nolaižamā saraksta</t>
  </si>
  <si>
    <t>. “Jā” nozīmē, ka kompetentā iestāde ir piešķīrusi atbrīvojumu no likviditātes seguma riska rādītāja piemērošanas iestādēm pārskata datumā saskaņā ar Kapitāla prasību regulas 1. daļas II sadaļas 1. nodaļā paredzētajiem nosacījumiem.
. “Nē” nozīmē, ka iestādei šāds atbrīvojums nav piešķirts. Tādējādi lauka 4B2 vērtībai jābūt “Individuāls” un lauku 4B3–4B5 vērtībai jābūt tukšai, turklāt iestādei laukā 4B6 ir jānorāda riska rādītājs individuālā juridiskās personas līmenī pārskata datumā.
Lūdzu, atlasiet no nolaižamā saraksta</t>
  </si>
  <si>
    <t>Kā minēts vispārīgo norādījumu Nr. 7 cilnē 'Izlasi', ja kompetentā iestāde ir piešķīrusi atbrīvojumu iestādei saistībā ar likviditātes seguma riska rādītāja piemērošanu, tas ir jāpaziņo likviditātes apakšgrupas līmenī. Šis rādītājs, kas iegūts likviditātes apakšgrupas līmenī, ir attiecināms ir jebkuru iestādi, kura ir likviditātes apakšgrupas daļa, lai aprēķinātu šīs iestādes riska rādītāju.
Lūdzu, atlasiet no nolaižamā saraksta</t>
  </si>
  <si>
    <t>. “Jā” nozīmē, ka kompetentā iestāde ir piešķīrusi atbrīvojumu no starpbanku aizdevumu un noguldījumu rādītāju piemērošanas ziņošanas prasības iestādei pārskata datumā saskaņā ar Kapitāla prasību regulā paredzētajiem nosacījumiem.
. “Nē” nozīmē, ka iestādei šāds atbrīvojums nav piešķirts. Tādējādi lauka 4C2 vērtībai jābūt “Individuāls” un lauku 4C3–4C5 vērtībai jābūt tukšai, turklāt iestādei lauku 4C6 un 4C7 ir jānorāda riska rādītājs individuālā juridiskās personas līmenī pārskata datumā.
Lūdzu, atlasiet no nolaižamā saraksta</t>
  </si>
  <si>
    <t>Šeit ziņojamie datu punkti (starpbanku aizdevumi un noguldījumi) nav prudenciāli rādītāji, bet gan tirgus daļas.  Saskaņā ar Deleģēto regulu VNV var pieņemt datu punktus konsolidētā līmenī, ja kompetentā iestāde ir piešķīrusi atbrīvojumu no ziņošanas prasības piemērošanas saskaņā ar Kapitāla prasību regulu.  Tomēr joprojām piemēro cilnes “Izlasi” vispārīgajā norādījumā Nr. 7 noteikto principu, proti, ja izmanto datus konsolidētā līmenī, VNV ir spiesta izmantot datu punktus katrai iestādei grupā, tādējādi ietekmējot tās tirgus daļu.  Iestāde var izvēlēties sniegto datu punktu ziņošanas līmeni, ja ir ievēroti cilnes “Izlasi” vispārīgie norādījumi (piem., vispārīgais norādījums Nr. 6).
Lūdzu, atlasiet no nolaižamā saraksta</t>
  </si>
  <si>
    <t>Selecteer deze in de vervolgkeuzelijst</t>
  </si>
  <si>
    <t>Als dit veld de waarde ‘Ja’ heeft, wordt het hele rapportageformulier ingevuld met informatie op geconsolideerd niveau (zie nr. 7 van deel B “Algemene instructie voor het invullen van het rapportageformulier” in de Lees mij-tab)
Selecteer deze in de vervolgkeuzelijst</t>
  </si>
  <si>
    <t>Als dit veld de waarde ‘Ja’ heeft, moet het volgende veld 1C4 de waarde ‘Ja’ of ‘Nee’ bevatten. Als dit veld de waarde ‘Nee’ heeft, moet in het volgende veld 1C4 'Niet van toepassing’ worden ingevuld.
Selecteer deze in de vervolgkeuzelijst</t>
  </si>
  <si>
    <t>Als dit veld de waarde ‘Ja’ heeft: 
a) mag de instelling de passiva (en activa) in mindering brengen die de instelling heeft gecreëerd middels een overeenkomst met een andere instelling die lid is van hetzelfde IPS (zie tab 3. Aftrek - deel E); en
b) zal hiermee rekening worden gehouden bij de toepassing van de risicoaanpassing op de jaarlijkse basisbijdrage (zie tab 4. Risicoaanpassing - deel D).
Selecteer deze in de vervolgkeuzelijst</t>
  </si>
  <si>
    <t>Als dit veld de waarde ‘Ja’ heeft, mag de instelling de passiva die verband houden met clearingactiviteiten, in mindering brengen (zie tab 3. Aftrek - deel A).
Selecteer deze in de vervolgkeuzelijst</t>
  </si>
  <si>
    <t>Als dit veld de waarde ‘Ja’ heeft, mag de instelling de passiva die verband houden met CSD-activiteiten, in mindering brengen (zie tab 3. Aftrek - deel B).
Selecteer deze in de vervolgkeuzelijst</t>
  </si>
  <si>
    <t>Als dit veld de waarde ‘Ja’ heeft, mag de instelling de passiva die voortvloeien uit het houden van tegoeden of geld van cliënten, in mindering brengen (zie tab 3. Aftrek - deel C).
Selecteer deze in de vervolgkeuzelijst</t>
  </si>
  <si>
    <t>Als dit veld de waarde ‘Ja’ heeft, is de instelling niet onderworpen aan of kan zij worden ontheven van bepaalde kapitaal- en liquiditeitsvereisten en komt zij dus in aanmerking voor een vereenvoudigde berekeningsmethode:
a) als de waarde van het veld 2B2 ‘Ja’ is, komt de instelling in aanmerking voor de vereenvoudigde forfaitaire benadering en moet zij alleen de tabs 1 &amp; 2 tot aan deel B invullen
b) als de waarde van het veld 2B2 'Nee’ is, komt zij in aanmerking voor een vereenvoudigde berekeningsmethode (zie tab 3 Aftrek - deel G)
Selecteer deze in de vervolgkeuzelijst</t>
  </si>
  <si>
    <t>Als dit veld de waarde ‘Ja’ heeft, mag de instelling de passiva die voortvloeien uit stimuleringsleningen in mindering brengen (zie tab 3. Aftrek - deel D).
Instellingen die passiva aftrekken krachtens deze opties kunnen worden gevraagd om aanvullende informatie te verstrekken om vast te stellen of zij voor aftrek in aanmerking komen.
Selecteer deze in de vervolgkeuzelijst</t>
  </si>
  <si>
    <t>Als dit veld de waarde ‘Ja’ heeft, komt de instelling dus in aanmerking voor een vereenvoudigde berekeningsmethode:
a) als de waarde van het veld 2B2 ‘Ja’ is, komt de instelling in aanmerking voor de vereenvoudigde forfaitaire benadering en moet zij alleen de tabs 1 &amp; 2 tot aan deel B invullen;
b) als de waarde van het veld 2B2 'Nee’ is, komt zij in aanmerking voor een vereenvoudigde berekeningsmethode (zie tab 3 Aftrek - deel G).
Selecteer deze in de vervolgkeuzelijst</t>
  </si>
  <si>
    <t>Als de instelling na de referentiedatum is gefuseerd met een andere instelling die onder het toepassingsgebied valt (zie 1E1), wordt in dit veld "ja” ingevuld.
Selecteer deze in de vervolgkeuzelijst</t>
  </si>
  <si>
    <t>. Dit veld moet worden ingevuld met ‘Ja’ of ‘Nee’ door instellingen die in aanmerking komen voor de vereenvoudigde forfaitaire jaarlijkse bijdrage voor kleine instellingen (waarde van veld ‘2B2’ is ‘Ja').
. ‘Ja’ betekent dat de instelling alle vereiste informatie verstrekt in de tabs 2 en 3, zodat een alternatieve bijdrage kan worden berekend overeenkomstig artikel 5 van Gedelegeerde Verordening. Wanneer het bedrag van deze bijdrage eenmaal is berekend, wordt het vergeleken met het forfaitaire bedrag (berekend overeenkomstig artikel 10, leden 1 tot en met 8, van Gedelegeerde Verordening), zodat het laagste bedrag wordt toegepast op de instelling overeenkomstig artikel 10, lid 7, van Gedelegeerde Verordening. 
. ‘Nee’ betekent dat de instelling niet wil dat de alternatieve individuele jaarlijkse bijdrage wordt berekend overeenkomstig artikel 5. In dat geval hoeft de instelling geen verdere informatie te verstrekken.
. Indien de instelling niet in aanmerking komt voor de vereenvoudigde forfaitaire jaarlijkse bijdrage voor kleine instellingen (waarde van veld 2B2 is ‘Nee’), dan moet in het veld ‘Niet van toepassing’ worden ingevuld.
Selecteer deze in de vervolgkeuzelijst</t>
  </si>
  <si>
    <t>. Dit veld wordt automatisch gegenereerd op basis van ‘1C8’ in de tab '1. Algemene informatie’. 
. Een beleggingsonderneming die slechts beperkte diensten en activiteiten mag verrichten, kan in aanmerking komen voor de voor deze instellingen specifieke forfaitaire benadering (zie 2B2). Deze instelling hoeft verder geen informatie meer te verstrekken.
. Anders komen zij in aanmerking voor een vereenvoudigde benadering. In dat geval hoeven zij tab 4 niet in te vullen.
. De afwikkelingsautoriteit kan na beoordeling van het risicoprofiel echter aanvullende informatie vragen en instellingen kunnen mogelijk worden gevraagd om het rapportageformulier volledig in te vullen (tabs 1 t/m 4)
Selecteer deze in de vervolgkeuzelijst</t>
  </si>
  <si>
    <t>. Dit veld wordt automatisch gegenereerd op basis van het veld ‘1C10’ in tab '1. Algemene informatie’. 
. Instellingen voor hypothecair krediet kunnen in aanmerking komen voor het forfaitaire bedrag voor kleine instellingen (zie 2B2).  Deze instelling hoeft verder geen informatie meer te verstrekken.
. Anders komen zij in aanmerking voor een voor deze instellingen specifieke vereenvoudigde benadering (50% van de jaarlijkse basisbijdrage rekening houdend met aftrek). In dat geval hoeven zij tab 4 niet in te vullen.
. De afwikkelingsautoriteit kan na beoordeling van het risicoprofiel echter aanvullende informatie vragen en instellingen kunnen mogelijk worden gevraagd om het rapportageformulier volledig in te vullen (tabs 1 t/m 4)
Selecteer deze in de vervolgkeuzelijst</t>
  </si>
  <si>
    <t>. ‘Ja’ betekent dat de bevoegde autoriteit op de referentiedatum aan de instelling een ontheffing heeft verleend van de toepassing van de risico-indicator Hefboomratio onder omstandigheden die zijn gedefinieerd in deel een, titel II, hoofdstuk 1 van de verordening kapitaalvereisten.
. ‘Nee’ betekent dat een dergelijke ontheffing niet aan de instelling is verleend. De waarde van het veld ‘4A2’ moet dus ‘Individueel’ zijn, de waarde van de velden ‘4A3’ t/m ‘4A6’ moet leeg zijn, en de instelling moet de hefboomratio op het niveau van een individuele rechtspersoon op de referentiedatum rapporteren in veld ‘4A7’.
Selecteer deze in de vervolgkeuzelijst</t>
  </si>
  <si>
    <t>Zoals vermeld in de algemene instructie nr. 7 in de Lees mij-tab, kunnen, wanneer een bevoegde autoriteit een ontheffing heeft verleend aan een instelling voor de toepassing van een risico-indicator, de relevante indicatoren op consolidatieniveau worden gerapporteerd. In dergelijke gevallen moet de score die deze indicatoren op consolidatieniveau behalen, aan iedere instelling die deel uitmaakt van de groep worden toegekend voor de berekening van de risico-indicatoren van die instelling Als, ondanks dat een dergelijke ontheffing is verleend, er noch op subconsolidatieniveau, noch op consolidatieniveau cijfers beschikbaar zijn, moeten de daarmee verbonden risico-indicatoren op het niveau van een individuele entiteit worden geproduceerd en gerapporteerd.
Selecteer deze in de vervolgkeuzelijst</t>
  </si>
  <si>
    <t>. ‘Ja’ betekent dat de bevoegde autoriteit instellingen op individueel niveau ontheffingen verleent van de toepassing van de risico-indicator CET1-ratio (zoals hieronder gedefinieerd), en deze ontheffing op de referentiedatum heeft verleend aan de instelling onder omstandigheden die zijn gedefinieerd in deel een, titel II, hoofdstuk 1 van de verordening kapitaalvereisten.
. ‘Nee’ betekent dat een dergelijke ontheffing niet aan de instelling is verleend. De waarde van het veld ‘4A9’ hieronder moet dus ‘Individueel’ zijn, de waarde van de velden ‘4A10’ t/m ‘4A13’ moet leeg zijn, en de instelling moet de risico-indicatoren op het niveau van een individuele rechtspersoon op de referentiedatum rapporteren in de velden ‘4A14’ en ‘4A15’.
Selecteer deze in de vervolgkeuzelijst</t>
  </si>
  <si>
    <t>Dezelfde regels als voor 4A2 zijn van toepassing
Selecteer deze in de vervolgkeuzelijst</t>
  </si>
  <si>
    <t>. ‘Ja’ betekent dat de bevoegde autoriteit op de referentiedatum aan de instelling een ontheffing heeft verleend van de toepassing van de risico-indicator LCR onder omstandigheden die zijn gedefinieerd in deel een, titel II, hoofdstuk 1 van de verordening kapitaalvereisten.
. ‘Nee’ betekent dat een dergelijke ontheffing niet aan de instelling is verleend. De waarde van het veld ‘4B2’ hieronder moet dus ‘Individueel’ zijn, de waarde van de velden ‘4B3’ t/m ‘4B5’ moet leeg zijn, en de instelling moet de risico-indicator op het niveau van een individuele rechtspersoon op de referentiedatum rapporteren in het veld ‘4B6’.
Selecteer deze in de vervolgkeuzelijst</t>
  </si>
  <si>
    <t>Zoals vermeld in de algemene instructie nr. 7 in de Lees mij-tab, moet, wanneer een bevoegde autoriteit een ontheffing heeft verleend aan een instelling voor de toepassing van de LCR-risico-indicator, dit worden gerapporteerd op het niveau van de liquiditeitssubgroep. De score die deze indicator op het niveau van de liquiditeitssubgroep behaalt, moet aan iedere instelling die deel uitmaakt van de liquiditeitssubgroep worden toegekend voor de berekening van de risico-indicator van die instelling.
Selecteer deze in de vervolgkeuzelijst</t>
  </si>
  <si>
    <t>. ‘Ja’ betekent dat de bevoegde autoriteit op de referentiedatum aan de instelling een ontheffing heeft verleend van de toepassing van de rapportagevereiste voor de risico-indicatoren interbancaire leningen en interbancaire deposito’s onder omstandigheden die zijn gedefinieerd in de verordening kapitaalvereisten.
. ‘Nee’ betekent dat een dergelijke ontheffing niet aan de instelling is verleend. De waarde van het veld 4C2 hieronder moet dus ‘Individueel’ zijn, de waarde van de velden 4C3 t/m 4C5 moet leeg zijn, en de instelling moet de risico-indicator op het niveau van een individuele rechtspersoon op de referentiedatum rapporteren in de velden 4C6 en 4C7.
Selecteer deze in de vervolgkeuzelijst</t>
  </si>
  <si>
    <t>De gegevenspunten die hier moeten worden gerapporteerd (interbancaire leningen en interbancaire deposito’s) zijn geen prudentiële ratio’s maar marktaandelen.  Overeenkomstig de gedelegeerde verordening mag de GAR de gegevenspunten op geconsolideerd niveau aanvaarden indien de bevoegde autoriteit ontheffing heeft verleend van de toepassing van de rapportageverplichting in overeenstemming met de verordening kapitaalvereisten.  Het beginsel van algemene instructie nr. 7 in de Lees mij-tab blijft echter van toepassing, wat betekent dat indien gegevens op geconsolideerd niveau worden gebruikt, de GAR verplicht is de gegevenspunten voor elke instelling in de groep te gebruiken, hetgeen gevolgen heeft voor haar marktaandeel.  De keuze van het rapportageniveau van de gegevenspunten ligt bij de instelling, op voorwaarde dat de algemene instructies in de Lees mij-tab (bv. algemene instructie nr. 6) worden nageleefd.
Selecteer deze in de vervolgkeuzelijst</t>
  </si>
  <si>
    <t>Izberite iz spustnega seznama</t>
  </si>
  <si>
    <t>Če je vrednost v tem polju „Da“, je treba obrazec za poročanje v celoti izpolniti z informacijami na konsolidirani ravni (glej točko 7 razdelka B „Splošna navodila za izpolnjevanje obrazca za poročanje“ v zavihku Preberi)
Izberite iz spustnega seznama</t>
  </si>
  <si>
    <t>Če je vrednost v tem polju „Da“, je treba v naslednjem polju 1C4 odgovoriti „Da“ ali „Ne“. Če je vrednost v tem polju „Ne“, je treba v naslednjem polju 1C4 vnesti „Se ne uporablja“.
Izberite iz spustnega seznama</t>
  </si>
  <si>
    <t>Če je tudi v tem polju vrednost „Da“: 
a) lahko institucija odbije obveznosti (in sredstva), ki jih je ustvarila prek pogodbe, sklenjene z drugo institucijo, ki je članica iste institucionalne sheme za zaščito vlog (glej zavihek 3. Odbitki – razdelek E), in
b) se bo to upoštevalo pri uporabi popravka zaradi tveganja za osnovni letni prispevek (glej zavihek 4. Popravek zaradi tveganja – razdelek D).
Izberite iz spustnega seznama</t>
  </si>
  <si>
    <t>Če je vrednost v tem polju „Da“, lahko institucija odbije obveznosti v zvezi z dejavnostmi kliringa (glej zavihek 3. Odbitki – razdelek A).
Izberite iz spustnega seznama</t>
  </si>
  <si>
    <t>Če je vrednost v tem polju „Da“, lahko institucija odbije obveznosti v zvezi z dejavnostmi CDD (glej zavihek 3. Odbitki – razdelek B).
Izberite iz spustnega seznama</t>
  </si>
  <si>
    <t>Če je vrednost v tem polju „Da“, lahko institucija odbije obveznosti, nastale na podlagi hrambe sredstev ali denarja strank (glej zavihek 3. Odbitki – razdelek C).
Izberite iz spustnega seznama</t>
  </si>
  <si>
    <t>Če je vrednost v tem polju „Da“, za institucijo ne veljajo nekatere kapitalske in likvidnostne zahteve ali pa je lahko izvzeta iz njih, zato izpolnjuje pogoje za metodo poenostavljenega izračuna:
a) če je vrednost v polju 2B2 „Da“, je institucija upravičena do metodologije poenostavljenega pavšalnega zneska in mora izpolniti samo zavihka 1 in 2 do razdelka B
b) če je vrednost v polju 2B2 „Ne“, institucija izpolnjuje pogoje za metodo poenostavljenega izračuna (glej zavihek 3 Odbitki – razdelek G)
Izberite iz spustnega seznama</t>
  </si>
  <si>
    <t>Če je vrednost v tem polju „Da“, lahko institucija odbije obveznosti, ki izhajajo iz spodbujevalnih kreditov (glej zavihek 3. Odbitki – razdelek D).
Od institucij, ki odbijajo obveznosti v skladu s to možnostjo, se lahko zahteva, da za določitev upravičenosti predložijo dodatne informacije.
Izberite iz spustnega seznama</t>
  </si>
  <si>
    <t>Če je vrednost v tem polju „Da“, institucija izpolnjuje pogoje za metodo poenostavljenega izračuna:
a) Če je vrednost v polju 2B2 „Da“, je institucija upravičena do metodologije poenostavljenega pavšalnega zneska in mora izpolniti samo zavihka 1 in 2 do razdelka B;
c) ) Če je vrednost v polju 2B2 „Ne“, institucija izpolnjuje pogoje za metodo poenostavljenega izračuna (glej zavihek 3 Odbitki – razdelek G).
Izberite iz spustnega seznama</t>
  </si>
  <si>
    <t>Če se je institucija po referenčnem datumu združila z drugo institucijo (glej 1E1), je treba v tem polju navesti „Da“.
Izberite iz spustnega seznama</t>
  </si>
  <si>
    <t>. Polje se izračuna samodejno na podlagi 1C8 v zavihku „1. Splošne informacije“. 
. Investicijsko podjetje, ki ima dovoljenje za izvajanje samo omejenih storitev in dejavnosti, je lahko upravičeno do pristopa pavšalnega zneska, ki je namenjen posebej navedenim institucijam (glej 2B2). Navedeni instituciji ni treba predložiti dodatnih informacij.
. V nasprotnem primeru so upravičena do poenostavljenega pristopa. V tem primeru jim ni treba izpolniti zavihka 4.
. Vendar lahko organ za reševanje po oceni profila tveganja zahteva dodatne informacije, od institucij pa se lahko zahteva, da izpolnijo celoten obrazec za poročanje (zavihki 1 do 4)
Izberite iz spustnega seznama</t>
  </si>
  <si>
    <t>. To polje se izračuna samodejno na podlagi 1C10 v zavihku „1. Splošne informacije“. 
. Hipotekarne kreditne institucije so lahko upravičene do pavšalnega zneska za majhne institucije (glej 2B2).  Navedeni instituciji ni treba predložiti dodatnih informacij.
. V nasprotnem primeru so upravičene do poenostavljenega pristopa, ki je namenjen posebej navedenim institucijam (50 % osnovnega letnega prispevka, pri čemer se upoštevajo odbitki). V tem primeru jim ni treba izpolniti zavihka 4.
. Vendar lahko organ za reševanje po oceni profila tveganja zahteva dodatne informacije, od institucij pa se lahko zahteva, da izpolnijo celoten obrazec za poročanje (zavihki 1 do 4)
Izberite iz spustnega seznama</t>
  </si>
  <si>
    <t>. „Da“ pomeni, da je pristojni organ instituciji odobril opustitev uporabe kazalnika tveganja za količnik finančnega vzvoda na referenčni datum v skladu s pogoji, opredeljenimi v poglavju 1 naslova II dela 1 uredbe CRR.
. „Ne“ pomeni, da instituciji ni bila odobrena taka opustitev. Zato mora biti vrednost v polju 4A2 „Posamična“, vrednost v poljih od 4A3 do 4A6 prazna, poleg tega pa mora institucija v polju 4A7 sporočiti količnik finančnega vzvoda na ravni posameznega pravnega subjekta na referenčni datum.
Izberite iz spustnega seznama</t>
  </si>
  <si>
    <t>Kot je navedeno v splošnem navodilu št. 7 v zavihku „Preberi“, se lahko, če je pristojni organ instituciji odobril opustitev za uporabo kazalnika tveganja, relevantne kazalnike poroča na konsolidirani ravni. V takšnih primerih je treba rezultat, pridobljen z navedenimi kazalniki na konsolidirani ravni, pripisati vsaki instituciji, ki je del skupine, za namene izračuna kazalnikov tveganja navedene institucije. Če kljub odobritvi take opustitve niso na voljo vrednosti na subkonsolidirani ravni ali konsolidirani ravni, je treba povezane kazalnike tveganja pripraviti in poročati na ravni posameznega subjekta.
Izberite iz spustnega seznama</t>
  </si>
  <si>
    <t>. „Da“ pomeni, da je pristojni organ dovolil opustitev uporabe kazalnika tveganja za količnik navadnega lastniškega temeljnega kapitala (kot je opredeljen spodaj) za institucije na posamični ravni ter je to opustitev odobril instituciji na referenčni datum v skladu s pogoji, opredeljenimi v poglavju 1 naslova II dela I uredbe CRR.
. „Ne“ pomeni, da instituciji ni bila odobrena taka opustitev. Zato mora biti vrednost v polju 4A9 spodaj „Posamična“, vrednost v poljih od 4A10 do 4A13 prazna, poleg tega pa mora institucija v poljih 4A14 in 4A15 poročati o kazalnikih tveganja na ravni posameznega pravnega subjekta na referenčni datum.
Izberite iz spustnega seznama</t>
  </si>
  <si>
    <t>Uporabljajo se enaka pravila kot za 4A2
Izberite iz spustnega seznama</t>
  </si>
  <si>
    <t>. „Da“ pomeni, da je pristojni organ instituciji odobril opustitev uporabe kazalnika tveganja za količnik likvidnostnega kritja na referenčni datum v skladu s pogoji, opredeljenimi v poglavju 1 naslova II dela 1 uredbe CRR.
. „Ne“ pomeni, da instituciji ni bila odobrena taka opustitev. Zato mora biti vrednost v polju 4B4 spodaj „Posamična“, vrednost v poljih od 4B3 do 4B5 prazna, poleg tega pa mora institucija v poljih 4B6 poročati o kazalnikih tveganja na ravni posameznega pravnega subjekta na referenčni datum.
Izberite iz spustnega seznama</t>
  </si>
  <si>
    <t>Kot je navedeno v splošnem navodilu št. 7 v zavihku „Preberi“, je treba, če je pristojni organ instituciji odobril opustitev za uporabo kazalnika količnika likvidnostnega kritja, o njem poročati na ravni likvidnostne podskupine. Rezultat, pridobljen z navedenim kazalnikom na ravni likvidnostne podskupine, je treba pripisati vsaki instituciji, ki je del likvidnostne podskupine, za namene izračuna kazalnika tveganja navedene institucije.
Izberite iz spustnega seznama</t>
  </si>
  <si>
    <t>. „Da“ pomeni, da je pristojni organ odobril opustitev zahteve poročanja o uporabi kazalnika medbančnih posojil in vlog instituciji na referenčni datum v skladu s pogoji, opredeljenimi v poglavju 1 naslova II dela 1 uredbe CRR.
. „Ne“ pomeni, da instituciji ni bila odobrena taka opustitev. Zato mora biti vrednost v polju 4C2 spodaj „Posamična“, vrednost v poljih od 4C3 do 4C5 prazna, poleg tega pa mora institucija v poljih 4C6 in 4C7 o kazalnikih tveganja na ravni posameznega pravnega subjekta na referenčni datum.
Izberite iz spustnega seznama</t>
  </si>
  <si>
    <t>Podatkovne točke, ki jih je treba sporočiti ( medbančna posojila in medbančne vloge), niso bonitetna razmerja, ampak tržni deleži.  Enotni odbor za reševanje lahko v skladu z delegirano uredbo sprejme podatkovne točke na konsolidirani ravni, če je pristojni organ opustil uporabo zahteve za poročanje v skladu s CRR.  Vendar se načelo v skladu s splošnimi navodili št. 7 v zavihku „Preberi“ še vedno uporablja, kar pomeni, da če so uporabljeni podatki na konsolidirani ravni, mora Enotni odbor za reševanje uporabiti podatkovne točke za vsako od institucij v skupini, kar vpliva na tržni delež.  Presoja o izbiri ravni poročanja sporočenih podatkovnih točk je prepuščena instituciji, pod pogojem, da se upoštevajo splošna navodila v zavihku „Preberi“ (npr. Splošna navodila št. 6).
Izberite iz spustnega seznama</t>
  </si>
  <si>
    <t>Моля, изберете от списъка по-долу</t>
  </si>
  <si>
    <t>Ако стойността в това поле е „Да“, институцията може да приспадне задълженията, свързани с клирингови дейности (вижте работен лист 3. Намаления – раздел А).
Моля, изберете от списъка по-долу</t>
  </si>
  <si>
    <t>Odaberite s padajućeg popisa</t>
  </si>
  <si>
    <t>Ako je vrijednost u ovom polju „Da”, cijeli obrazac za izvješćivanje mora se popuniti podacima na konsolidiranoj razini (vidjeti br. 7 dijela B „Opće upute za ispunjavanje obrasca” u radnom listu Pročitati)
Odaberite s padajućeg popisa</t>
  </si>
  <si>
    <t>Ako je vrijednost u ovom polju „Da”, u sljedećem polju 1C4 odgovor mora biti „Da” ili „Ne”. Ako je vrijednost u ovom polju „Ne”, u sljedećem polju 1C4 odgovor mora biti „Nije primjenjivo”.
Odaberite s padajućeg popisa</t>
  </si>
  <si>
    <t>Ako je vrijednost u ovom polju „Da”: 
(a) institucija može odbiti obveze (i imovinu) institucije nastale na temelju sporazuma sklopljenog s drugom institucijom koja je članica istog institucionalnog sustava zaštite (vidjeti radni list 3. Odbici – Dio E); i
(b) to će se uzeti u obzir pri primjeni prilagodbe osnovnog godišnjeg doprinosa riziku (vidjeti radni list 4. Prilagodba riziku – Dio D).
Odaberite s padajućeg popisa</t>
  </si>
  <si>
    <t>Ako je vrijednost u ovom polju „Da”, institucija može odbiti obveze povezane s aktivnostima poravnanja (vidjeti radni list 3. Odbici – Dio A).
Odaberite s padajućeg popisa</t>
  </si>
  <si>
    <t>Ako je vrijednost u ovom polju „Da”, institucija može odbiti obveze povezane s aktivnostima središnjeg depozitorija vrijednosnih papira (vidjeti radni list 3. Odbici – Dio B).
Odaberite s padajućeg popisa</t>
  </si>
  <si>
    <t>Ako je vrijednost u ovom polju „Da”, institucija može odbiti obveze nastale držanjem imovine ili novca klijenata (vidjeti radni list 3. Odbici – Dio C).
Odaberite s padajućeg popisa</t>
  </si>
  <si>
    <t>Ako je vrijednost u ovom polju „Da”, institucija ne podliježe određenim likvidnosnim i kapitalnim zahtjevima ili može iz njih biti izuzeta te stoga ispunjava uvjete za pojednostavljenu metodu izračuna:
(a) ako je vrijednost u polju 2B2 „Da”, institucija ispunjava uvjete za pojednostavljenu paušalnu metodologiju i mora popuniti samo radne listove 1. i 2. do dijela B;
(b) ako je vrijednost u polju 2B2 „Ne”, institucija ispunjava uvjete za pojednostavljenu metodu izračuna (vidjeti radni list 3. Odbici – Dio G).
Odaberite s padajućeg popisa</t>
  </si>
  <si>
    <t>Ako je vrijednost u ovom polju „Da”, institucija može odbiti obveze koje proizlaze iz promotivnih kredita (vidjeti radni list 3. Odbici – Dio D).
Od institucija koje odbijaju obveze na temelju ovih mogućnosti mogu se zatražiti dodatni podaci radi utvrđivanja prihvatljivosti.
Odaberite s padajućeg popisa</t>
  </si>
  <si>
    <t>Ako je vrijednost u ovom polju „Da”, ta institucija ispunjava uvjete za pojednostavljenu metodu izračuna:
(a) ako je vrijednost u polju 2B2 „Da”, institucija ispunjava uvjete za pojednostavljenu paušalnu metodologiju i mora popuniti samo radne listove 1. i 2. do dijela B;
(c) ako je vrijednost u polju 2B2 „Ne”, institucija ispunjava uvjete za pojednostavljenu metodu izračuna (vidjeti radni list 3. Odbici – Dio G).
Odaberite s padajućeg popisa</t>
  </si>
  <si>
    <t>Ako se institucija spojila s drugom institucijom obuhvaćenom područjem primjene nakon referentnog datuma (vidjeti 1E1), u ovom polju treba navesti „Da”.
Odaberite s padajućeg popisa</t>
  </si>
  <si>
    <t>. Polje se automatski popunjava na temelju polja 1C8 u radnom listu „1. Opće informacije”. 
. Investicijsko društvo koje ima odobrenje samo za pružanje ograničenih usluga i aktivnosti može ispunjavati uvjete za paušalni pristup koji je svojstven tim institucijama (vidjeti polje 2B2). Od ove institucije nisu potrebni dodatni podaci.
. U suprotnom ispunjavaju uvjete za pojednostavljeni pristup. U tom slučaju ne trebaju ispuniti radni list 4.
. Međutim, sanacijsko tijelo može nakon procjene profila rizičnosti tražiti dodatne podatke te bi se od institucija moglo zatražiti da ispune cijeli obrazac za izvješćivanje (radni listovi 1. do 4.)
Odaberite s padajućeg popisa</t>
  </si>
  <si>
    <t>. Polje se automatski popunjava na temelju polja 1C10 u radnom listu „1. Opće informacije”. 
. Hipotekarne kreditne institucije mogu ispunjavati uvjete za paušalni iznos za male institucije (vidjeti polje 2B2).  Od ove institucije nisu potrebni dodatni podaci.
U suprotnom ispunjavaju uvjete za pojednostavljeni pristup koji je svojstven tim institucijama (50 % osnovnog godišnjeg doprinosa, uzimajući u obzir odbitke). U tom slučaju ne trebaju ispuniti radni list 4.
. Međutim, sanacijsko tijelo može nakon procjene profila rizičnosti tražiti dodatne podatke te bi se od institucija moglo zatražiti da ispune cijeli obrazac za izvješćivanje (radni listovi 1. do 4.)
Odaberite s padajućeg popisa</t>
  </si>
  <si>
    <t>. „Da” znači da je nadležno tijelo instituciji odobrilo izuzeće od primjene pokazatelja rizika Omjer financijske poluge na referentni datum u okolnostima utvrđenima u poglavlju 1. glave II. dijela prvog CRR-a.
. „Ne” znači da instituciji nije odobreno takvo izuzeće. Stoga vrijednost u polju 4A2 mora biti „Pojedinačna”, vrijednost u poljima od 4A3 do 4A6 mora biti prazna te institucije moraju navesti omjer financijske poluge na razini pojedinačnog pravnog subjekta na referentni datum u polju 4A7.
Odaberite s padajućeg popisa</t>
  </si>
  <si>
    <t>Kao što je navedeno u općoj uputi br. 7 u radnom listu „Pročitati”, ako je nadležno tijelo instituciji odobrilo izuzeće za primjenu pokazatelja rizika, o relevantnim pokazateljima može se izvijestiti na konsolidiranoj razini. U takvim slučajevima, ocjena dobivena na temelju tih pokazatelja na konsolidiranoj razini pripisuje se svakoj instituciji koja pripada grupi za potrebe izračunavanja pokazatelja rizika institucije. Ako unatoč odobrenju takvog izuzeća nisu dostupni podaci ni na potkonsolidiranoj ni na konsolidiranoj razini, povezani pokazatelji rizika moraju se dostaviti i navesti na razini pojedinačnog subjekta.
Odaberite s padajućeg popisa</t>
  </si>
  <si>
    <t>. „Da” znači da nadležno tijelo institucijama na pojedinačnoj razini odobrava izuzeća od primjene pokazatelja rizika Stopa redovnog osnovnog kapitala (kako je definirano u nastavku), i da je to izuzeće odobrilo instituciji na referentni datum u okolnostima utvrđenima u poglavlju 1. glave II. dijela prvog CRR-a.
. „Ne” znači da instituciji nije odobreno takvo izuzeće. Stoga vrijednost u polju 4A9 u nastavku mora biti „Pojedinačna”, vrijednost u poljima od 4A10 do 4A13 mora biti prazna te institucija mora navesti pokazatelje rizika na razini pojedinačnog pravnog subjekta na referentni datum u poljima 4A14 i 4A15.
Odaberite s padajućeg popisa</t>
  </si>
  <si>
    <t>Primjenjuje se isto pravilo kao za 4A2
Odaberite s padajućeg popisa</t>
  </si>
  <si>
    <t>. „Da” znači da je nadležno tijelo instituciji odobrilo izuzeće od primjene pokazatelja rizika Koeficijent likvidnosne pokrivenosti na referentni datum u okolnostima utvrđenima u poglavlju 1. glave II. dijela prvog CRR-a.
. „Ne” znači da instituciji nije odobreno takvo izuzeće. Stoga vrijednost u polju 4B2 u nastavku mora biti „Pojedinačna”, vrijednost u poljima od 4B3 do 4B5 mora biti prazna te institucija mora navesti pokazatelj rizika na razini pojedinačnog pravnog subjekta na referentni datum u polju 4B6.
Odaberite s padajućeg popisa</t>
  </si>
  <si>
    <t>Kao što je navedeno u općoj uputi br. 7 u radnom listu „Pročitati”, ako je nadležno tijelo instituciji odobrilo izuzeće za primjenu pokazatelja Koeficijent likvidnosne pokrivenosti, o njemu se mora izvijestiti na razini likvidnosne podgrupe. Ocjena dobivena na temelju tog pokazatelja na razini likvidnosne podgrupe pripisuje se svakoj instituciji koja pripada toj likvidnosnoj podgrupi za potrebe izračunavanja pokazatelja rizika institucije.
Odaberite s padajućeg popisa</t>
  </si>
  <si>
    <t>. „Da” znači da je nadležno tijelo instituciji odobrilo izuzeće od primjene izvještajnog zahtjeva u pogledu pokazatelja međubankovnih kredita i depozita na referentni datum u okolnostima utvrđenima u CRR-u.
. „Ne” znači da instituciji nije odobreno takvo izuzeće. Stoga vrijednost u polju 4C2 u nastavku mora biti „Pojedinačna”, vrijednost u poljima od 4C3 do 4C5 mora biti prazna te institucija mora navesti pokazatelj rizika na razini pojedinačnog pravnog subjekta na referentni datum u poljima 4C6 i 4C7.
Odaberite s padajućeg popisa</t>
  </si>
  <si>
    <t>Točke podataka o kojima se izvješćuje (međubankovni krediti i depoziti) nisu bonitetni omjeri nego tržišni udjeli. U skladu s Delegiranom uredbom Komisije, SRB može prihvatiti točke podataka na konsolidiranoj razini ako je nadležno tijelo izuzelo primjenu izvještajnog zahtjeva u skladu s CRR-om. Međutim, načelo navedeno u općoj uputi br. 7 u radnom listu „Pročitati” i dalje se primjenjuje, što znači da, ako se upotrijebe podaci na konsolidiranoj razini, SRB mora upotrijebiti točke podataka za svaku instituciju u grupi i time utjecati na njezin tržišni udio.  Institucija ima diskrecijsku ovlast odabira razine izvješćivanja o podnesenim točkama podataka, pod uvjetom da se poštuju opće upute u radnom listu „Pročitati” (npr. opća uputa br. 6).
Odaberite s padajućeg popisa</t>
  </si>
  <si>
    <t>Vyberte, prosím, z rozbaľovacieho zoznamu</t>
  </si>
  <si>
    <t>Ak je hodnota v tomto poli „Áno“, inštitúcia si môže odpočítať záväzky súvisiace s klíringovými činnosťami (pozri tabuľku 3. Odpisy – časť A).
Vyberte, prosím, z rozbaľovacieho zoznamu</t>
  </si>
  <si>
    <t>Please select from the drop-down-list</t>
  </si>
  <si>
    <t>. Letters of the LEI code shall all be in Latin alphabet.
. The format of the cell needs to remain as “Text”. This is of particular importance when the LEI code only consists of numbers.</t>
  </si>
  <si>
    <t xml:space="preserve">. 'qualifying liabilities related to clearing activities' means liabilities related to clearing activities as defined in Article 2(3) of Regulation (EU) No 648/2012, including those arising from any measures the central counterparty takes to meet margin requirements, to set up a default fund and to maintain sufficient pre-funded financial resources to cover potential losses as part of the default waterfall in accordance with that Regulation [Regulation (EU) No 648/2012], as well as to invest its financial resources in accordance with Article 47 of that Regulation [Regulation (EU) No 648/2012].
. ‘derivatives’ &amp; 'leverage ratio methodology': see 2C1 </t>
  </si>
  <si>
    <t>. 'qualifying liabilities arising from derivatives related to the activities of a CSD' means liabilities related to the activities of a central securities depository, including liabilities to participants or service providers of the central securities depository with a maturity of less than seven days arising from activities for which it has obtained an authorisation to provide banking-type ancillary services in accordance with Title IV of Regulation (EU) No 909/2014, but excluding other liabilities arising from such banking-type activities.
. ‘derivatives’ &amp; 'leverage ratio methodology': see 2C1</t>
  </si>
  <si>
    <t>Amendments in EN in track changes</t>
  </si>
  <si>
    <r>
      <t>RIAD</t>
    </r>
    <r>
      <rPr>
        <strike/>
        <sz val="10"/>
        <color rgb="FFFF0000"/>
        <rFont val="Times New Roman"/>
        <family val="1"/>
      </rPr>
      <t xml:space="preserve"> MFI </t>
    </r>
    <r>
      <rPr>
        <sz val="10"/>
        <color theme="1"/>
        <rFont val="Times New Roman"/>
        <family val="1"/>
      </rPr>
      <t xml:space="preserve">code of the institution (for credit institutions only) or SRB identifier where a RIAD </t>
    </r>
    <r>
      <rPr>
        <strike/>
        <sz val="10"/>
        <color rgb="FFFF0000"/>
        <rFont val="Times New Roman"/>
        <family val="1"/>
      </rPr>
      <t xml:space="preserve">MFI </t>
    </r>
    <r>
      <rPr>
        <sz val="10"/>
        <color theme="1"/>
        <rFont val="Times New Roman"/>
        <family val="1"/>
      </rPr>
      <t>code is not available</t>
    </r>
  </si>
  <si>
    <r>
      <t xml:space="preserve">. RIAD MFI code: ECB Monetary Financial Institutions unique IDentifier (MFI ID) of the credit institution
. All RIAD MFI codes start with the 2 letter ISO country code. 
. Link to the ECB search engine for MFI IDs: 
</t>
    </r>
    <r>
      <rPr>
        <strike/>
        <sz val="10"/>
        <color rgb="FFFF0000"/>
        <rFont val="Times New Roman"/>
        <family val="1"/>
      </rPr>
      <t xml:space="preserve">https://mfi-assets.ecb.int/queryMfi.htm
</t>
    </r>
    <r>
      <rPr>
        <sz val="10"/>
        <color rgb="FF00B050"/>
        <rFont val="Times New Roman"/>
        <family val="1"/>
      </rPr>
      <t>https://www.ecb.europa.eu/paym/html/midMFI.en.html</t>
    </r>
    <r>
      <rPr>
        <sz val="10"/>
        <color theme="1"/>
        <rFont val="Times New Roman"/>
        <family val="1"/>
      </rPr>
      <t xml:space="preserve">
SRB identifier:
. The SRB identifier is the national identifier code as assigned by the national resolution authority amended by the 2 letter ISO country code at the beginning unless the national identifier already starts with the 2 letter ISO country code
</t>
    </r>
  </si>
  <si>
    <r>
      <t>. ‘derivative</t>
    </r>
    <r>
      <rPr>
        <strike/>
        <sz val="10"/>
        <color rgb="FFFF0000"/>
        <rFont val="Times New Roman"/>
        <family val="1"/>
      </rPr>
      <t>s</t>
    </r>
    <r>
      <rPr>
        <sz val="10"/>
        <color theme="1"/>
        <rFont val="Times New Roman"/>
        <family val="1"/>
      </rPr>
      <t xml:space="preserve">’ means derivatives according to Annex II of the CRR (and therefore excludes credit derivatives). 
. The 'leverage ratio methodology' means here the application of Article 429 </t>
    </r>
    <r>
      <rPr>
        <sz val="10"/>
        <color rgb="FF00B050"/>
        <rFont val="Times New Roman"/>
        <family val="1"/>
      </rPr>
      <t>and 429a</t>
    </r>
    <r>
      <rPr>
        <strike/>
        <sz val="10"/>
        <color rgb="FFFF0000"/>
        <rFont val="Times New Roman"/>
        <family val="1"/>
      </rPr>
      <t>(6) &amp; (7)</t>
    </r>
    <r>
      <rPr>
        <sz val="10"/>
        <color theme="1"/>
        <rFont val="Times New Roman"/>
        <family val="1"/>
      </rPr>
      <t xml:space="preserve"> of the CRR on the derivatives scope as defined for this field.
</t>
    </r>
  </si>
  <si>
    <r>
      <t>. ‘derivative</t>
    </r>
    <r>
      <rPr>
        <strike/>
        <sz val="10"/>
        <color rgb="FFFF0000"/>
        <rFont val="Times New Roman"/>
        <family val="1"/>
      </rPr>
      <t>s</t>
    </r>
    <r>
      <rPr>
        <sz val="10"/>
        <color theme="1"/>
        <rFont val="Times New Roman"/>
        <family val="1"/>
      </rPr>
      <t>’: see 2C1</t>
    </r>
  </si>
  <si>
    <r>
      <t xml:space="preserve">. 'qualifying liabilities related to clearing activities' means liabilities related to clearing activities as defined in Article 2(3) of </t>
    </r>
    <r>
      <rPr>
        <strike/>
        <sz val="10"/>
        <color rgb="FFFF0000"/>
        <rFont val="Times New Roman"/>
        <family val="1"/>
      </rPr>
      <t>that Regulation [</t>
    </r>
    <r>
      <rPr>
        <sz val="10"/>
        <color theme="1"/>
        <rFont val="Times New Roman"/>
        <family val="1"/>
      </rPr>
      <t>Regulation (EU) No 648/2012</t>
    </r>
    <r>
      <rPr>
        <strike/>
        <sz val="10"/>
        <color rgb="FFFF0000"/>
        <rFont val="Times New Roman"/>
        <family val="1"/>
      </rPr>
      <t>]</t>
    </r>
    <r>
      <rPr>
        <sz val="10"/>
        <color theme="1"/>
        <rFont val="Times New Roman"/>
        <family val="1"/>
      </rPr>
      <t xml:space="preserve">, including those arising from any measures the central counterparty takes to meet margin requirements, to set up a default fund and to maintain sufficient pre-funded financial resources to cover potential losses as part of the default waterfall in accordance with that Regulation [Regulation (EU) No 648/2012], as well as to invest its financial resources in accordance with Article 47 of that Regulation [Regulation (EU) No 648/2012].
. ‘derivatives’ &amp; 'leverage ratio methodology': see 2C1 </t>
    </r>
  </si>
  <si>
    <r>
      <t xml:space="preserve">If the value to this field is 'Yes', then the whole reporting form must be filled in with information at consolidated level (see n. 7 of Section B "General Instruction for completing the form" of the Read me tab)
</t>
    </r>
    <r>
      <rPr>
        <sz val="10"/>
        <color rgb="FF00B050"/>
        <rFont val="Times New Roman"/>
        <family val="1"/>
      </rPr>
      <t>Please select from the drop-down-list.</t>
    </r>
  </si>
  <si>
    <r>
      <t xml:space="preserve">If the value to this field is 'Yes', then the following field 1C4 must be answered by 'Yes' or 'No'. If the value of this field is 'No', the following 1C4 must be filled in by 'Not applicable'.
</t>
    </r>
    <r>
      <rPr>
        <sz val="10"/>
        <color rgb="FF00B050"/>
        <rFont val="Times New Roman"/>
        <family val="1"/>
      </rPr>
      <t xml:space="preserve">
Please select from the drop-down-list.</t>
    </r>
  </si>
  <si>
    <r>
      <t xml:space="preserve">If the value to this field is  'Yes', then: 
a) the institution may deduct the liabilities (and assets) created by the institution through an agreement entered into with another institution which is member of the same IPS (see tab 3. Deductions - Section E); and
b) it will be taken into account when applying the risk adjustment to the basic annual contribution (see tab 4. Risk adjustment - Section D).
</t>
    </r>
    <r>
      <rPr>
        <sz val="10"/>
        <color rgb="FF00B050"/>
        <rFont val="Times New Roman"/>
        <family val="1"/>
      </rPr>
      <t>Please select from the drop-down-list.</t>
    </r>
  </si>
  <si>
    <r>
      <t xml:space="preserve">If the value to this field is 'Yes', then the institution may deduct the liabilities related to clearing activities (see tab 3. Deductions - Section A).
</t>
    </r>
    <r>
      <rPr>
        <sz val="10"/>
        <color rgb="FF00B050"/>
        <rFont val="Times New Roman"/>
        <family val="1"/>
      </rPr>
      <t>Please select from the drop-down-list.</t>
    </r>
  </si>
  <si>
    <r>
      <t xml:space="preserve">If the value to this field is 'Yes', then the institution may deduct the liabilities related to CSD activities (see tab 3. Deductions - Section B).
</t>
    </r>
    <r>
      <rPr>
        <sz val="10"/>
        <color rgb="FF00B050"/>
        <rFont val="Times New Roman"/>
        <family val="1"/>
      </rPr>
      <t xml:space="preserve">
Please select from the drop-down-list.</t>
    </r>
  </si>
  <si>
    <r>
      <t xml:space="preserve">If the value to this field is 'Yes', then the institution may deduct the liabilities that arise by virtue of holding client assets or client money (see tab 3. Deductions - Section C).
</t>
    </r>
    <r>
      <rPr>
        <sz val="10"/>
        <color rgb="FF00B050"/>
        <rFont val="Times New Roman"/>
        <family val="1"/>
      </rPr>
      <t>Please select from the drop-down-list.</t>
    </r>
  </si>
  <si>
    <r>
      <t xml:space="preserve">If the value to this field is 'Yes', then the institution is not subject or may be exempted from certain capital and liquidity requirements and thus qualifies for a simplified calculation method:
a) If 2B2 is 'Yes', then the institution is qualified for the simplified lump-sum methodology and must only fill in tabs 1 &amp; 2 until Section B;
b) If 2B2 is 'No', it qualifies for a simplified calculation method (see tab 3 Deductions - Section G).
</t>
    </r>
    <r>
      <rPr>
        <sz val="10"/>
        <color rgb="FF00B050"/>
        <rFont val="Times New Roman"/>
        <family val="1"/>
      </rPr>
      <t>Please select from the drop-down-list.</t>
    </r>
  </si>
  <si>
    <r>
      <t xml:space="preserve">If the value to this field is 'Yes', then the institution may deduct the liabilities that arise from promotional loans (see tab 3. Deductions - Section D).
Institutions deducting liabilities under this options can be asked to provide additional information to establish eligibility.
</t>
    </r>
    <r>
      <rPr>
        <sz val="10"/>
        <color rgb="FF00B050"/>
        <rFont val="Times New Roman"/>
        <family val="1"/>
      </rPr>
      <t>Please select from the drop-down-list.</t>
    </r>
  </si>
  <si>
    <r>
      <t xml:space="preserve">If the value of this field is 'Yes' then this institution thus qualifies for a simplified calculation method:
a) If 2B2 is 'Yes', then the institution is qualified for the simplified lump-sum methodology and must only fill in tabs 1 &amp; 2 until Section B;
c) ) If 2B2 is 'No', it qualifies for a simplified calculation method (see tab 3 Deductions - Section G).
</t>
    </r>
    <r>
      <rPr>
        <sz val="10"/>
        <color rgb="FF00B050"/>
        <rFont val="Times New Roman"/>
        <family val="1"/>
      </rPr>
      <t xml:space="preserve">
Please select from the drop-down-list.</t>
    </r>
  </si>
  <si>
    <r>
      <t xml:space="preserve">. This field only applies to an institution whose supervision started in the course of </t>
    </r>
    <r>
      <rPr>
        <sz val="10"/>
        <color rgb="FF00B050"/>
        <rFont val="Times New Roman"/>
        <family val="1"/>
      </rPr>
      <t>2020</t>
    </r>
    <r>
      <rPr>
        <strike/>
        <sz val="10"/>
        <color rgb="FFFF0000"/>
        <rFont val="Times New Roman"/>
        <family val="1"/>
      </rPr>
      <t xml:space="preserve">2019 </t>
    </r>
    <r>
      <rPr>
        <sz val="10"/>
        <color theme="1"/>
        <rFont val="Times New Roman"/>
        <family val="1"/>
      </rPr>
      <t>calendar year. Otherwise, the cell is to be left blank.
. In case this field applies to the institution, in case of doubts, it must contact the national resolution authority for further guidance in order to fill in this reporting form.</t>
    </r>
  </si>
  <si>
    <t>If the institution has merged with another institution in scope after the reference date (see 1E1) this field should indicate "Yes".
Please select from the drop-down-list.</t>
  </si>
  <si>
    <r>
      <t>If the institution has merged with another institution in scope after the reference date (see 1E1) this field should indicate "</t>
    </r>
    <r>
      <rPr>
        <sz val="10"/>
        <color rgb="FF00B050"/>
        <rFont val="Times New Roman"/>
        <family val="1"/>
      </rPr>
      <t>Y</t>
    </r>
    <r>
      <rPr>
        <strike/>
        <sz val="10"/>
        <color rgb="FFFF0000"/>
        <rFont val="Times New Roman"/>
        <family val="1"/>
      </rPr>
      <t>y</t>
    </r>
    <r>
      <rPr>
        <sz val="10"/>
        <color theme="1"/>
        <rFont val="Times New Roman"/>
        <family val="1"/>
      </rPr>
      <t xml:space="preserve">es".
</t>
    </r>
    <r>
      <rPr>
        <sz val="10"/>
        <color rgb="FF00B050"/>
        <rFont val="Times New Roman"/>
        <family val="1"/>
      </rPr>
      <t>Please select from the drop-down-list.</t>
    </r>
  </si>
  <si>
    <r>
      <t xml:space="preserve">Qualifying liabilities related to clearing activities (see definition) arising from derivative contracts (see definition in 2C1), even if they are booked off-balance-sheet under national accounting standards) held by the institution must be valued in accordance with the leverage ratio methodology (see definition in 2C1) of the CRR </t>
    </r>
    <r>
      <rPr>
        <sz val="10"/>
        <color rgb="FF00B050"/>
        <rFont val="Times New Roman"/>
        <family val="1"/>
      </rPr>
      <t>on a quarterly basis for the reference year so that a yearly average of quarterly values is computed and reported in this field.</t>
    </r>
    <r>
      <rPr>
        <sz val="10"/>
        <color theme="1"/>
        <rFont val="Times New Roman"/>
        <family val="1"/>
      </rPr>
      <t>.</t>
    </r>
  </si>
  <si>
    <r>
      <t xml:space="preserve">Qualifying liabilities related to CSD activities (see definition) arising from derivative contracts (see definition in 2C1) </t>
    </r>
    <r>
      <rPr>
        <sz val="10"/>
        <color rgb="FF00B050"/>
        <rFont val="Times New Roman"/>
        <family val="1"/>
      </rPr>
      <t>of the CRR on a quarterly basis for the reference year so that a yearly average of quarterly values is computed and reported in this field</t>
    </r>
    <r>
      <rPr>
        <sz val="10"/>
        <color theme="1"/>
        <rFont val="Times New Roman"/>
        <family val="1"/>
      </rPr>
      <t xml:space="preserve">. </t>
    </r>
    <r>
      <rPr>
        <strike/>
        <sz val="10"/>
        <color rgb="FFFF0000"/>
        <rFont val="Times New Roman"/>
        <family val="1"/>
      </rPr>
      <t>Leverage Ratio methodology should be applied (Refer to 3A1).</t>
    </r>
  </si>
  <si>
    <r>
      <t xml:space="preserve">Qualifying liabilities that arise by virtue of holding client assets or client money (see definition) arising from derivative contracts </t>
    </r>
    <r>
      <rPr>
        <sz val="10"/>
        <color rgb="FF00B050"/>
        <rFont val="Times New Roman"/>
        <family val="1"/>
      </rPr>
      <t>must be valued in accordance with the leverage ratio methodology (see definition in 2C1) of the CRR on a quarterly basis for the reference year so that a yearly average of quarterly values is computed and reported in this field.</t>
    </r>
    <r>
      <rPr>
        <sz val="10"/>
        <color theme="1"/>
        <rFont val="Times New Roman"/>
        <family val="1"/>
      </rPr>
      <t xml:space="preserve"> </t>
    </r>
    <r>
      <rPr>
        <strike/>
        <sz val="10"/>
        <color rgb="FFFF0000"/>
        <rFont val="Times New Roman"/>
        <family val="1"/>
      </rPr>
      <t>(see definition in 2C1). Leverage Ratio methodology should be applied (refer to 3A1)</t>
    </r>
  </si>
  <si>
    <r>
      <t xml:space="preserve">Qualifying liabilities that arise from promotional loans (see definition) arising from derivative contracts (see definition in 2C1) </t>
    </r>
    <r>
      <rPr>
        <sz val="10"/>
        <color rgb="FF00B050"/>
        <rFont val="Times New Roman"/>
        <family val="1"/>
      </rPr>
      <t>of the CRR on a quarterly basis for the reference year so that a yearly average of quarterly values is computed and reported in this field</t>
    </r>
    <r>
      <rPr>
        <sz val="10"/>
        <color theme="1"/>
        <rFont val="Times New Roman"/>
        <family val="1"/>
      </rPr>
      <t xml:space="preserve">. </t>
    </r>
    <r>
      <rPr>
        <strike/>
        <sz val="10"/>
        <color rgb="FFFF0000"/>
        <rFont val="Times New Roman"/>
        <family val="1"/>
      </rPr>
      <t>Leverage Ratio methodology should be applied (Refer to 3A1).</t>
    </r>
  </si>
  <si>
    <r>
      <t>Qualifying IPS liabilities (as defined on the left) that arise from a qualifying IPS member (see definition) arising from derivative contracts (see definition in 2C1)</t>
    </r>
    <r>
      <rPr>
        <sz val="10"/>
        <color rgb="FF00B050"/>
        <rFont val="Times New Roman"/>
        <family val="1"/>
      </rPr>
      <t xml:space="preserve"> of the CRR on a quarterly basis for the reference year so that a yearly average of quarterly values is computed and reported in this field</t>
    </r>
    <r>
      <rPr>
        <sz val="10"/>
        <color theme="1"/>
        <rFont val="Times New Roman"/>
        <family val="1"/>
      </rPr>
      <t>.</t>
    </r>
    <r>
      <rPr>
        <strike/>
        <sz val="10"/>
        <color rgb="FFFF0000"/>
        <rFont val="Times New Roman"/>
        <family val="1"/>
      </rPr>
      <t xml:space="preserve"> Leverage Ratio methodology should be applied (refer to 3A1)</t>
    </r>
  </si>
  <si>
    <r>
      <t xml:space="preserve">An institution can only deduct a qualifying IPS asset amount as it is valued by the IPS member counterpart (as a liability) taking into account the derivative adjustment and the 'derivative floor factor' of the same IPS member counterpart (steps in the sub-sections E.i and E.ii that lead to the qualifying IPS liability amount).  </t>
    </r>
    <r>
      <rPr>
        <sz val="10"/>
        <color rgb="FF00B050"/>
        <rFont val="Times New Roman"/>
        <family val="1"/>
      </rPr>
      <t>It must be valued in accordance with the leverage ratio methodology (see definition in 2C1) of the CRR on a quarterly basis for the reference year so that a yearly average of quarterly values is computed and reported in this field.</t>
    </r>
  </si>
  <si>
    <r>
      <t xml:space="preserve">Qualifying intragroup liabilities (as defined on the left) arising from derivative contracts (see definition in 2C1) </t>
    </r>
    <r>
      <rPr>
        <sz val="10"/>
        <color rgb="FF00B050"/>
        <rFont val="Times New Roman"/>
        <family val="1"/>
      </rPr>
      <t xml:space="preserve">of the CRR on a quarterly basis for the reference year so that a yearly average of quarterly values is computed and reported in this field. </t>
    </r>
    <r>
      <rPr>
        <strike/>
        <sz val="10"/>
        <color rgb="FFFF0000"/>
        <rFont val="Times New Roman"/>
        <family val="1"/>
      </rPr>
      <t>Leverage Ratio methodology should be applied (refer to 3A1).</t>
    </r>
  </si>
  <si>
    <r>
      <t xml:space="preserve">The data points to be reported here (interbank loans and interbank deposits) are not prudential ratios but market shares.  In accordance with the Commission Delegated Regulation, the SRB may accept the data points at consolidated level if the competent authority has waived the application of the reporting requirement in accordance with the CRR.  However, the principle set forth in the general instruction n°7 in the ‘Read me’ tab continues to apply, meaning that if data at consolidated level is used, the SRB is compelled to use the data points for each institution in the group and thus impacting its market share.  The discretion to select the reporting level of the data points provided lies with the institution, provided that the general instructions in the ‘Read me’ tab (e.g. general instruction n°6) are complied with.
</t>
    </r>
    <r>
      <rPr>
        <sz val="10"/>
        <color rgb="FF00B050"/>
        <rFont val="Times New Roman"/>
        <family val="1"/>
      </rPr>
      <t xml:space="preserve">
Please select from the drop-down-list.</t>
    </r>
  </si>
  <si>
    <r>
      <t xml:space="preserve">. 'Yes' means that the competent authority has granted a waiver from the application of the interbank loans and deposits indicators reporting requirement to the institution at the reference date under circumstances defined in the CRR.
. 'No' means that such a waiver was not granted to the institution. Consequently, the value to the field 4C2 below must be 'Individual', the value to the fields 4C3 to 4C5 must be empty, and the institution must report the risk indicator at individual legal entity level at the reference date in the fields 4C6 and 4C7.
</t>
    </r>
    <r>
      <rPr>
        <sz val="10"/>
        <color rgb="FF00B050"/>
        <rFont val="Times New Roman"/>
        <family val="1"/>
      </rPr>
      <t>Please select from the drop-down-list.</t>
    </r>
  </si>
  <si>
    <r>
      <t xml:space="preserve">As mentioned in the general instruction n°7 in the 'Read me' tab, where a competent authority has granted a waiver to an institution for the application of the LCR indicator, it must be reported at the level of the liquidity sub-group. The score obtained by that indicator at the liquidity sub-group level shall be attributed to each institution, which is part of the liquidity sub-group for the purposes of calculating that institution's risk indicator.
</t>
    </r>
    <r>
      <rPr>
        <sz val="10"/>
        <color rgb="FF00B050"/>
        <rFont val="Times New Roman"/>
        <family val="1"/>
      </rPr>
      <t>Please select from the drop-down-list.</t>
    </r>
  </si>
  <si>
    <r>
      <t xml:space="preserve">. 'Yes' means that the competent authority has granted a waiver from the application of the LCR risk indicator to the institution at the reference date under circumstances defined in Part One, Title II, Chapter 1 of the CRR.
. 'No' means that such a waiver was not granted to the institution. Consequently, the value to the field 4B2 below must be 'Individual', the value to the fields 4B3 to 4B5 must be empty,  and the institution must report the risk indicator at individual legal entity level at the reference date in the fields 4B6.
</t>
    </r>
    <r>
      <rPr>
        <sz val="10"/>
        <color rgb="FF00B050"/>
        <rFont val="Times New Roman"/>
        <family val="1"/>
      </rPr>
      <t xml:space="preserve">
Please select from the drop-down-list.</t>
    </r>
  </si>
  <si>
    <r>
      <t xml:space="preserve">Same rules apply as for 4A2
</t>
    </r>
    <r>
      <rPr>
        <sz val="10"/>
        <color rgb="FF00B050"/>
        <rFont val="Times New Roman"/>
        <family val="1"/>
      </rPr>
      <t xml:space="preserve">
Please select from the drop-down-list.</t>
    </r>
  </si>
  <si>
    <r>
      <t xml:space="preserve">. 'Yes' means that the competent authority authorises waivers from the application of the CET1 ratio risk indicator (as defined below) to institutions at individual level, and has granted this waiver to the institution at the reference date under circumstances defined in Part One, Title II, Chapter 1 of the CRR.
. 'No' means that such a waiver was not granted to the institution. Consequently, the value to the field 4A9 below must be 'Individual', the value to the fields 4A10 to 4A13 must be empty , and the institution must report the risk indicators at individual legal entity level at the reference date in the fields 4A14 &amp; 4A15.
</t>
    </r>
    <r>
      <rPr>
        <sz val="10"/>
        <color rgb="FF00B050"/>
        <rFont val="Times New Roman"/>
        <family val="1"/>
      </rPr>
      <t xml:space="preserve">
Please select from the drop-down-list.</t>
    </r>
  </si>
  <si>
    <r>
      <t xml:space="preserve">As mentioned in the general instruction n°7 in the 'Read me' tab, where a competent authority has granted a waiver to an institution for the application of a risk indicator, the relevant indicators may be reported at consolidated level. In such cases, the score obtained by those indicators at consolidated level shall be attributed to each institution, which is part of the group for the purposes of calculating that institution's risk indicators. If despite being granted such a waiver neither figures at sub-consolidated nor consolidated levels are available, the associated risk indicators must be produced and reported at individual entity level.
</t>
    </r>
    <r>
      <rPr>
        <sz val="10"/>
        <color rgb="FF00B050"/>
        <rFont val="Times New Roman"/>
        <family val="1"/>
      </rPr>
      <t xml:space="preserve">
Please select from the drop-down-list.</t>
    </r>
  </si>
  <si>
    <r>
      <t xml:space="preserve">. 'Yes' means that the competent authority has granted a waiver from the application of the Leverage ratio risk indicator to the institution at the reference date under circumstances defined in Part One, Title II, Chapter 1 of the CRR.
. 'No' means that such a waiver was not granted to the institution. Consequently, the value to the field 4A2 must be 'Individual', the value to the fields 4A3 to 4A6 must be empty,  and the institution must report the leverage ratio at individual legal entity level at the reference date in the field 4A7.
</t>
    </r>
    <r>
      <rPr>
        <sz val="10"/>
        <color rgb="FF00B050"/>
        <rFont val="Times New Roman"/>
        <family val="1"/>
      </rPr>
      <t xml:space="preserve">
Please select from the drop-down-list.</t>
    </r>
  </si>
  <si>
    <r>
      <t>. Field is automatically generated on the basis of 1C10 in the tab '1. General information'. 
. Mortgage credit institutions can qualify for the lump-sum for small institutions (see 2B2).  No more information is needed from this institution.
.Otherwise, they qualify for a simplified approach that is specific to these institutions (50% of the basic annual contribution taking into account deductions). In that case, they don't have to fill in the tab 4.
. However, the resolution authority, after assessment of the risk profile, could ask for additional information and institutions could be potentially asked to fill in the full reporting form (tabs 1 to 4)</t>
    </r>
    <r>
      <rPr>
        <sz val="10"/>
        <color rgb="FF00B050"/>
        <rFont val="Times New Roman"/>
        <family val="1"/>
      </rPr>
      <t xml:space="preserve">
Please select from the drop-down-list.</t>
    </r>
  </si>
  <si>
    <r>
      <t xml:space="preserve">. Field is automatically generated on the basis of 1C8 in the tab '1. General information'. 
. Investment firm authorized to carry out only limited services and activities can qualify for the lump-sum approach that is specific to these institutions (see 2B2). No more information is needed from this institution.
. Otherwise, they qualify for a simplified approach. In that case, they don't have to fill in the tab 4.
. However, the resolution authority, after assessment of the risk profile, could ask for additional information and institutions could be potentially asked to fill in the full reporting form (tabs 1 to 4)
</t>
    </r>
    <r>
      <rPr>
        <sz val="10"/>
        <color rgb="FF00B050"/>
        <rFont val="Times New Roman"/>
        <family val="1"/>
      </rPr>
      <t xml:space="preserve">
Please select from the drop-down-list.</t>
    </r>
  </si>
  <si>
    <r>
      <t xml:space="preserve">An institution can only deduct a qualifying intragroup asset amount as it is valued by the intragroup counterpart (as a liability) taking into account the derivative adjustment and the 'derivative floor factor' of the same intragroup counterpart (steps in the sub-sections F.i and F.ii that lead to the qualifying intragroup liability amount). </t>
    </r>
    <r>
      <rPr>
        <sz val="10"/>
        <color rgb="FF00B050"/>
        <rFont val="Times New Roman"/>
        <family val="1"/>
      </rPr>
      <t>It must be valued in accordance with the leverage ratio methodology (see definition in 2C1) of the CRR on a quarterly basis for the reference year so that a yearly average of quarterly values is computed and reported in this field.</t>
    </r>
  </si>
  <si>
    <r>
      <t xml:space="preserve">. 'qualifying liabilities </t>
    </r>
    <r>
      <rPr>
        <sz val="10"/>
        <color rgb="FF00B050"/>
        <rFont val="Times New Roman"/>
        <family val="1"/>
      </rPr>
      <t xml:space="preserve">arising from derivatives </t>
    </r>
    <r>
      <rPr>
        <sz val="10"/>
        <rFont val="Times New Roman"/>
        <family val="1"/>
      </rPr>
      <t>related to the activities of a CSD' means liabilities related to the activities of a central securities depository, including liabilities to participants or service providers of the central securities depository with a maturity of less than seven days arising from activities for which it has obtained an authorisation to provide banking-type ancillary services in accordance with Title IV of Regulation (EU) No 909/2014, but excluding other liabilities arising from such banking-type activities.
. ‘derivatives’ &amp; 'leverage ratio methodology': see 2C1</t>
    </r>
  </si>
  <si>
    <t>. This field only applies to liabilities arising from derivative contracts booked on-balance sheet at the reference date under the accounting standards applied by the institution for the purpose of its annual financial statements (that allowed to define the reference date for the reporting form (See n. 4 of Section B "General Instruction for completing the reporting form" of the Read me tab)).
. The on-balance sheet value of liabilities arising from derivative contracts (as defined in 2C1) at the reference date and as reported in the annual financial statements mentioned above must be reported in this field. This allows consistency with the field 'Total Liabilities' 2A1 reported above.</t>
  </si>
  <si>
    <r>
      <t xml:space="preserve">. This field only applies to liabilities arising from derivative contracts booked on-balance sheet at the reference date under the accounting standards applied by the institution for the purpose of its annual financial statements (that allowed to define the reference date for the reporting form (See n. 4 of Section B "General Instruction for completing the </t>
    </r>
    <r>
      <rPr>
        <sz val="10"/>
        <color rgb="FF00B050"/>
        <rFont val="Times New Roman"/>
        <family val="1"/>
      </rPr>
      <t>reporting</t>
    </r>
    <r>
      <rPr>
        <sz val="10"/>
        <rFont val="Times New Roman"/>
        <family val="1"/>
      </rPr>
      <t xml:space="preserve"> form" of the Read me tab)).
. The on-balance sheet value of liabilities arising from derivative contracts (as defined in 2C1) at the reference date and as reported in the annual financial statements mentioned above must be reported in this field. This allows consistency with the field 'Total Liabilities' 2A1 reported above.</t>
    </r>
  </si>
  <si>
    <r>
      <t>Reference date for the reporting form: Tabs should be filled with information at the reference date corresponding to the balance sheet date of the latest approved annual financial statements, which are available before 31 December 20</t>
    </r>
    <r>
      <rPr>
        <sz val="10"/>
        <color rgb="FF00B050"/>
        <rFont val="Times New Roman"/>
        <family val="1"/>
      </rPr>
      <t>20</t>
    </r>
    <r>
      <rPr>
        <sz val="10"/>
        <color theme="1"/>
        <rFont val="Times New Roman"/>
        <family val="1"/>
      </rPr>
      <t xml:space="preserve"> together with the opinion submitted by the statutory auditor or audit firm (unless the guidance explicitly mentions another reference date for a specific field). This means that if the annual closing date of the institution is 31 December, then the reference date for the present reporting form is 31 December 201</t>
    </r>
    <r>
      <rPr>
        <sz val="10"/>
        <color rgb="FF00B050"/>
        <rFont val="Times New Roman"/>
        <family val="1"/>
      </rPr>
      <t>9</t>
    </r>
    <r>
      <rPr>
        <sz val="10"/>
        <color theme="1"/>
        <rFont val="Times New Roman"/>
        <family val="1"/>
      </rPr>
      <t>, provided that the annual financial statements dated 31 December 201</t>
    </r>
    <r>
      <rPr>
        <sz val="10"/>
        <color rgb="FF00B050"/>
        <rFont val="Times New Roman"/>
        <family val="1"/>
      </rPr>
      <t>9</t>
    </r>
    <r>
      <rPr>
        <sz val="10"/>
        <color theme="1"/>
        <rFont val="Times New Roman"/>
        <family val="1"/>
      </rPr>
      <t xml:space="preserve"> have been approved. If the annual closing date of the institution is 31 March, then the reference date for the present reporting form is 31 March 20</t>
    </r>
    <r>
      <rPr>
        <sz val="10"/>
        <color rgb="FF00B050"/>
        <rFont val="Times New Roman"/>
        <family val="1"/>
      </rPr>
      <t>20</t>
    </r>
    <r>
      <rPr>
        <sz val="10"/>
        <color theme="1"/>
        <rFont val="Times New Roman"/>
        <family val="1"/>
      </rPr>
      <t>, provided that the annual financial statements dated 31 March 20</t>
    </r>
    <r>
      <rPr>
        <sz val="10"/>
        <color rgb="FF00B050"/>
        <rFont val="Times New Roman"/>
        <family val="1"/>
      </rPr>
      <t>20</t>
    </r>
    <r>
      <rPr>
        <sz val="10"/>
        <color theme="1"/>
        <rFont val="Times New Roman"/>
        <family val="1"/>
      </rPr>
      <t xml:space="preserve"> have been approved (footnote 3).</t>
    </r>
  </si>
  <si>
    <r>
      <t>Newly supervised institutions: 
Where an institution is a newly supervised institution, meaning that its supervision started in the course of the 20</t>
    </r>
    <r>
      <rPr>
        <sz val="10"/>
        <color rgb="FF00B050"/>
        <rFont val="Times New Roman"/>
        <family val="1"/>
      </rPr>
      <t>20</t>
    </r>
    <r>
      <rPr>
        <sz val="10"/>
        <color theme="1"/>
        <rFont val="Times New Roman"/>
        <family val="1"/>
      </rPr>
      <t xml:space="preserve"> calendar year, a partial contribution is calculated (footnote 2). In case an institution received a new banking licence in the course of 20</t>
    </r>
    <r>
      <rPr>
        <sz val="10"/>
        <color rgb="FF00B050"/>
        <rFont val="Times New Roman"/>
        <family val="1"/>
      </rPr>
      <t>20</t>
    </r>
    <r>
      <rPr>
        <sz val="10"/>
        <color theme="1"/>
        <rFont val="Times New Roman"/>
        <family val="1"/>
      </rPr>
      <t xml:space="preserve">, pursuant to Article 12(1) of Commission Delegated Regulation (EU) 2015/63, a partial contribution shall be determined by applying the methodology set out in [Section 2 of Commission Delegated Regulation (EU) 2015/63] to the amount of its annual contribution calculated during the subsequent contribution period by reference to the full months of the contribution period for which the institution is supervised. 
</t>
    </r>
  </si>
  <si>
    <t>Aruandlusvormi aruandekuupäev: vahelehtede täitmisel tuleb kasutada teavet, mille aruandekuupäev vastab enne 31. detsembrit 2020 kättesaadavate ja vandeaudiitori või audiitorühingu arvamusega, heakskiidetud aruandeaasta hiliseimate finantsaruannete bilansipäevale (kui suunistes ei nähta konkreetse välja jaoks selge sõnaga ette muud aruandekuupäeva).  See tähendab, et kui krediidiasutuse või investeerimisühingu aruandeaasta lõppkuupäev on 31. detsember, on käesoleva aruandlusvormi aruandekuupäev 31. detsember 2019. a., kui aruandeaasta 31. detsembri 2019 kuupäevaga finantsaruanded on heaks kiidetud.  Kui krediidiasutuse või investeerimisühingu aruandeaasta lõppkuupäev on 31. märts, on käesoleva aruandlusvormi aruandekuupäev 31. märts 2020. a., kui aruandeaasta 31. märtsi 2020 kuupäevaga finantsaruanded on heaks kiidetud (Allmärkus 3).</t>
  </si>
  <si>
    <t>The leverage ratio ('4A7') should be a value &gt; 0.</t>
  </si>
  <si>
    <t>Die Verschuldungsquote (4A7) muss ein Wert &gt; 0 sein.</t>
  </si>
  <si>
    <t>Finantsvõimenduse määra (4A7) väärtus peab olema &gt; 0.</t>
  </si>
  <si>
    <t>Ο δείκτης μόχλευσης («4A7») θα πρέπει να έχει τιμή &gt; 0.</t>
  </si>
  <si>
    <t>La ratio de apalancamiento («4A7») debe ser un valor &gt; 0.</t>
  </si>
  <si>
    <t>Vähimmäisomavaraisuusasteen (4A7) on oltava &gt; 0.</t>
  </si>
  <si>
    <t>La valeur du ratio de levier («4A7») doit être &gt; 0.</t>
  </si>
  <si>
    <t>Il coefficiente di leva finanziaria (“4A7”) dovrà essere un valore &gt; 0.</t>
  </si>
  <si>
    <t>Sviras rādītāja vērtībai ('4A7') ir jābūt &gt; 0.</t>
  </si>
  <si>
    <t>De hefboomratio ('4A7') dient een waarde &gt; 0.</t>
  </si>
  <si>
    <t>Količnik finančnega vzvoda („4A7“) mora biti vrednost &gt; 0.</t>
  </si>
  <si>
    <t xml:space="preserve">Отношението на ливъридж („4A7“) следва да бъде &gt; 0. </t>
  </si>
  <si>
    <t>Vrijednost omjera financijske poluge („4A7”) treba biti &gt; 0.</t>
  </si>
  <si>
    <t>Ukazovateľ finančnej páky („4A7“) by mala byť hodnota &gt; 0.</t>
  </si>
  <si>
    <r>
      <t>The leverage ratio ('4A7') should be a value &gt; 0</t>
    </r>
    <r>
      <rPr>
        <strike/>
        <sz val="10"/>
        <color rgb="FFFF0000"/>
        <rFont val="Times New Roman"/>
        <family val="1"/>
      </rPr>
      <t>%</t>
    </r>
    <r>
      <rPr>
        <sz val="10"/>
        <color theme="1"/>
        <rFont val="Times New Roman"/>
        <family val="1"/>
      </rPr>
      <t>.</t>
    </r>
  </si>
  <si>
    <t>GR</t>
  </si>
  <si>
    <r>
      <rPr>
        <sz val="10"/>
        <rFont val="Times New Roman"/>
        <family val="1"/>
      </rPr>
      <t>The institution to answer "Yes" to this field only if</t>
    </r>
    <r>
      <rPr>
        <sz val="10"/>
        <color rgb="FF00B050"/>
        <rFont val="Times New Roman"/>
        <family val="1"/>
      </rPr>
      <t xml:space="preserve"> it has been invited to complete the full reporting form </t>
    </r>
    <r>
      <rPr>
        <strike/>
        <sz val="10"/>
        <color rgb="FFFF0000"/>
        <rFont val="Times New Roman"/>
        <family val="1"/>
      </rPr>
      <t>requested by its National Competent Authority</t>
    </r>
    <r>
      <rPr>
        <sz val="10"/>
        <color rgb="FF00B050"/>
        <rFont val="Times New Roman"/>
        <family val="1"/>
      </rPr>
      <t>.
Please select from the drop-down-list.</t>
    </r>
  </si>
  <si>
    <r>
      <t xml:space="preserve">. This field is automatically generated by applying the simplified lump-sum methodology as defined in the definition.
</t>
    </r>
    <r>
      <rPr>
        <sz val="10"/>
        <color rgb="FF00B050"/>
        <rFont val="Times New Roman"/>
        <family val="1"/>
      </rPr>
      <t>. This field will be automatically set to “Yes” for institutions that answered “Yes” to field 2B1. However, the final assessment regarding Article 10(8) may determine that the institution does not have a risk profile disproportionate to their small size and that it thus qualifies for the simplified lump-sum methodology.</t>
    </r>
  </si>
  <si>
    <r>
      <t xml:space="preserve">. This field must be filled in with 'Yes' or 'No' by institutions qualifying for the simplified lump-sum annual contribution for small institutions (2B2 field value is 'Yes').
. 'Yes' means that the institution provides all the information required in the tabs 2 &amp; 3 so that an alternative contribution can be calculated in accordance with Article 5 of Delegated Regulation. Once calculated, this contribution amount will be compared to the lump-sum (calculated in accordance with Article 10(1-8) of  Delegated Regulation) so that the lower amount is applied to the institution in accordance with Article 10(7) of Delegated Regulation. 
. 'No' means that the institution does not wish the alternative individual annual contribution amount to be calculated in accordance with Article 5. In the latter case, no more information is required from the institution.
. If the institution does not qualify for the simplified lump-sum annual contribution for small institutions (2B2 field value is 'No'), the field shall be filled in with 'Not applicable'.
</t>
    </r>
    <r>
      <rPr>
        <sz val="10"/>
        <color rgb="FF00B050"/>
        <rFont val="Times New Roman"/>
        <family val="1"/>
      </rPr>
      <t>. If the institution has been invited to complete the full reporting form with a view to perform an assessment pursuant to Article 10(8) of the Delegated Regulation (2B1 field is ‘Yes’), this field shall be filled in with 'Yes' or 'No'. If the final assessment regarding Article 10(8) of the Delegated Regulation determines that the institution does not have a risk profile disproportionate to its small size and thus qualifies for the simplified lump-sum methodology, the SRB would then apply the calculation of an alternative individual annual contribution for the institution that requested it by indicating ‘Yes’ in the field 2B3.</t>
    </r>
    <r>
      <rPr>
        <sz val="10"/>
        <color theme="1"/>
        <rFont val="Times New Roman"/>
        <family val="1"/>
      </rPr>
      <t xml:space="preserve">
</t>
    </r>
    <r>
      <rPr>
        <sz val="10"/>
        <color rgb="FF00B050"/>
        <rFont val="Times New Roman"/>
        <family val="1"/>
      </rPr>
      <t>Please select from the drop-down-list.</t>
    </r>
  </si>
  <si>
    <t>For institutions that are part of a group: LEI code of the EU parent
For institutions that are not part of a group: Please leave blank.</t>
  </si>
  <si>
    <r>
      <t xml:space="preserve">This field should be filled in with the full registration name of the EU parent </t>
    </r>
    <r>
      <rPr>
        <sz val="10"/>
        <color rgb="FF00B050"/>
        <rFont val="Times New Roman"/>
        <family val="1"/>
      </rPr>
      <t>or should be left blank if the institution is not part of a group and does not have an EU parent.</t>
    </r>
  </si>
  <si>
    <t>This field should be filled in with the full registration name of the EU parent or should be left blank if the institution is not part of a group and does not have an EU parent.</t>
  </si>
  <si>
    <t>The institution to answer 'Yes' to this field only when it has been invited to complete the full reporting form.
Please select from the drop-down-list.</t>
  </si>
  <si>
    <t>. This field is automatically generated by applying the simplified lump-sum methodology as defined in the definition.
. This field will be automatically set to 'Yes' for institutions that answered 'Yes' to field 2B1. However, the outcome of the final assessment pursuant to Article 10(8) of the Delegated Regulation will prevail over the value in field 2B2. If (and only if) it is decided that the risk profile of the institution is disproportionate to its small size in the final assessment, the institution’s annual contribution will be calculated as if 2B2 was ‘No’.</t>
  </si>
  <si>
    <t>. This field must be filled in with 'Yes' or 'No' by institutions qualifying for the simplified lump-sum annual contribution for small institutions (2B2 field value is 'Yes').
. 'Yes' means that the institution provides all the information required in the tabs 2 &amp; 3 so that an alternative contribution can be calculated in accordance with Article 5 of Delegated Regulation. Once calculated, this contribution amount will be compared to the lump-sum (calculated in accordance with Article 10(1-8) of  Delegated Regulation) so that the lower amount is applied to the institution in accordance with Article 10(7) of Delegated Regulation. 
. 'No' means that the institution does not wish the alternative individual annual contribution amount to be calculated in accordance with Article 5. In the latter case, no more information is required from the institution.
. If the institution does not qualify for the simplified lump-sum annual contribution for small institutions (2B2 field value is 'No'), the field shall be filled in with 'Not applicable'.
. If the institution has been invited to complete the full reporting form, with a view to perform an assessment pursuant to Article 10(8) of the Delegated Regulation (2B1 field is ‘Yes’), this field shall be filled in with ‘Yes’ or ‘No’. If (a) the final assessment regarding Article 10(8) of the Delegated Regulation determines that the institution does not have a risk profile that is disproportionate to its small size and (b) the institution answered ‘Yes’ to 2B3, then the SRB will perform the calculation of an alternative individual annual contribution, pursuant to Article 10(7) of the Delegated Regulation.
Please select from the drop-down-list.</t>
  </si>
  <si>
    <t>For institutions that are part of a group: LEI code of the EU parent.
For institutions that are not part of a group: Please leave blank.</t>
  </si>
  <si>
    <t>Warning</t>
  </si>
  <si>
    <t>Warnung</t>
  </si>
  <si>
    <t>Hoiatus</t>
  </si>
  <si>
    <t>Προειδοποίηση</t>
  </si>
  <si>
    <t>Advertencia</t>
  </si>
  <si>
    <t>Avertissement</t>
  </si>
  <si>
    <t>Attenzione</t>
  </si>
  <si>
    <t>Įspėjimas</t>
  </si>
  <si>
    <t>Brīdinājums</t>
  </si>
  <si>
    <t>Warning’</t>
  </si>
  <si>
    <t>Upozorenje</t>
  </si>
  <si>
    <t>Upozornenie</t>
  </si>
  <si>
    <t>Technical_36</t>
  </si>
  <si>
    <t>B108</t>
  </si>
  <si>
    <t>Léame.</t>
  </si>
  <si>
    <t>Responder «Sí» a este campo implica que se tome en consideración a la entidad para realizar la evaluación a la que se refiere el artículo 10, apartado 8 del Reglamento Delegado (proceso Small and Risky).</t>
  </si>
  <si>
    <t>. «derivado» se refiere a los derivados de acuerdo con el anexo II del RRC (y por tanto excluye a los derivados de crédito). 
. El «método de cálculo de la ratio de apalancamiento» se refiere aquí a la aplicación del artículo 429, apartados 6 y 7, del RRC sobre el objetivo de derivados según se define para este campo.</t>
  </si>
  <si>
    <t>. «derivado»: véase 2C1</t>
  </si>
  <si>
    <t xml:space="preserve">. «pasivos computables conexos a actividades de compensación»: pasivos conexos a actividades de compensación según se definen en el artículo 2, apartado 3, del Reglamento (UE) n.º 648/2012, incluidos los que se deriven de cualesquiera medidas que adopte la entidad de contrapartida central para cumplir los requisitos de márgenes, constituir un fondo de garantía para impagos y mantener los recursos financieros prefinanciados suficientes para cubrir las pérdidas potenciales en el contexto de la prelación de garantías en caso de impago, de conformidad con dicho Reglamento [Reglamento (UE) n.º 648/2012], así como para invertir sus recursos financieros, de conformidad con el artículo 47 de dicho Reglamento [Reglamento (UE) n.º 648/2012].
. «derivados» y «método de cálculo de la ratio de apalancamiento»: véase 2C1 </t>
  </si>
  <si>
    <t xml:space="preserve">Las letras del código LEI deben de corresponder a letras del alfabeto latino. 
El formato de las celdas debe de ser "Texto". Esto es de particular importancia cuando el código LEI solo está compuesto exclusivamente por números. </t>
  </si>
  <si>
    <t xml:space="preserve">Los pasivos computables conexos a actividades de compensación (véase definición) procedentes de derivados de contratos de derivados (véase la definición en 2C1), incluso si se registran fuera del balance de acuerdo con las normas contables nacionales) de la entidad deben valorarse de acuerdo con la metodología de cálculo de la ratio de apalancamiento (véase la definición en 2C1) del RCC sobre datos trimestrales para el año de referencia de forma que se pueda calcular y reportar una media anual con los datos trimestrales en este campo. </t>
  </si>
  <si>
    <t xml:space="preserve">pasivos computables conexos a las actividades del DCV (véase definición) procedentes de contratos de derivados deben de valorarse de acuerdo a la metodología del ratio de apalancamiento (véase definición en 2C1) de acuerdo al RCC en base trimestral para el año de referencia de forma que se pueda calcular y reportar una media anual con los datos trimestrales en este campo. </t>
  </si>
  <si>
    <t xml:space="preserve">pasivos admisibles procedentes que se deriven de la tenencia de activos o dinero de clientes (véase la definición) procedentes de contratos de derivados deben de valorarse de acuerdo a la metodología del ratio de apalancamiento (véase definición en 2C1) de acuerdo al RCC en base trimestral para el año de referencia de forma que se pueda calcular y reportar una media anual con los datos trimestrales en este campo. </t>
  </si>
  <si>
    <t xml:space="preserve">pasivos computables conexos a préstamos promocionales (véase definición) procedentes de contratos de derivados deben de valorarse de acuerdo a la metodología del ratio de apalancamiento (véase definición en 2C1) de acuerdo al RCC en base trimestral para el año de referencia de forma que se pueda calcular y reportar una media anual con los datos trimestrales en este campo. </t>
  </si>
  <si>
    <t xml:space="preserve">Pasivos de SIP cualificados (como se define a la izquierda) procedentes de un miembro de SIP cualificado (véase definición) procedentes de contratos de derivados deben de valorarse de acuerdo a la metodología del ratio de apalancamiento (véase definición en 2C1) de acuerdo al RCC en base trimestral para el año de referencia de forma que se pueda calcular y reportar una media anual con los datos trimestrales en este campo. </t>
  </si>
  <si>
    <t xml:space="preserve">Una entidad podrá deducir únicamente una cantidad de activos de SIP cualificados si están valorados por la contraparte miembro del SIP cualificado (como un pasivo) teniendo en cuenta el ajuste de derivados y el «factor derivado mínimo» de la misma contraparte  miembro del SIP (pasos en las subsecciones E.i y E.ii que derivan a la cantidad de pasivos del SIP cualificado computados). Deben de valorarse de acuerdo a la metodología del ratio de apalancamiento (véase definición en 2C1) de acuerdo al RCC en base trimestral para el año de referencia de forma que se pueda calcular y reportar una media anual con los datos trimestrales en este campo. </t>
  </si>
  <si>
    <t xml:space="preserve">Pasivos intragrupo computables (según se definen a la izquierda) procedentes de contratos de derivados (véase definición en 2C1).  Deben de valorarse de acuerdo a la metodología del ratio de apalancamiento (véase definición en 2C1) de acuerdo al RCC en base trimestral para el año de referencia de forma que se pueda calcular y reportar una media anual con los datos trimestrales en este campo. </t>
  </si>
  <si>
    <t xml:space="preserve">Una entidad podrá deducir únicamente una cantidad de activos intragrupo computables si están valorados por la contraparte intragrupo (como un pasivo) teniendo en cuenta el ajuste de derivados y el «factor derivado mínimo» de la misma contraparte intragrupo (pasos en las subsecciones F.i y F.ii que derivan a la cantidad de pasivos intragrupo computados). Deben de valorarse de acuerdo a la metodología del ratio de apalancamiento (véase definición en 2C1) de acuerdo al RCC en base trimestral para el año de referencia de forma que se pueda calcular y reportar una media anual con los datos trimestrales en este campo. </t>
  </si>
  <si>
    <t>Campo 4B6: La LCR debe ser un valor igual o superior a 1.</t>
  </si>
  <si>
    <t>Campo 4A7: El ratio de apalancamiento debe reportarse como decimal, no como porcentaje. Su valor debe ser igual o inferior a 1.</t>
  </si>
  <si>
    <t>Campo 4B6: La LCR debe reportarse como decimal, no como porcentaje. Su valor debe ser igual o inferior a 100.</t>
  </si>
  <si>
    <t>Campo 4A16: El CET1 debe ser igual o mayor que 0,0450.</t>
  </si>
  <si>
    <t>Campo 4A16: El ratio CET1 debe ser reportado como decimal, no como porcentaje. Su valor debe ser igual o inferior a 4,5000.</t>
  </si>
  <si>
    <t>Campo 4A18: TRE/TA debe ser reportado como decimal, no como porcentaje. Su valor debe ser igual o inferior a 2.</t>
  </si>
  <si>
    <t>Atsakymas "Taip" šiame laukelyje inicijuos vertinimo procesą, ar pagal Deleguotojo reglamento 10 straipsnio 8 dalį įstaigos galimai turi rizikos profilį neproporcingą jų mažam dydžiui.</t>
  </si>
  <si>
    <t>. Išvestinė finansinė priemonė – tai išvestinės finansinės priemonės pagal KRR II priedą (todėl kredito išvestinės finansinės priemonės nepatenka į šios sąvokos taikymo sritį). 
. Sverto koeficiento metodika – tai KRR 429 straipsnio ir 429a taikymas šiame laukelyje apibrėžtų išvestinių finansinių priemonių taikymo sričiai.</t>
  </si>
  <si>
    <t>. „Išvestinė finansinė priemonė“, žr. 2C1.</t>
  </si>
  <si>
    <t xml:space="preserve">. Reikalavimus atitinkantys įsipareigojimai, susiję su tarpuskaitos veikla – įsipareigojimai, susiję su Reglamento (ES) Nr. 648/2012 2 straipsnio 3 dalyje apibrėžta tarpuskaitos veikla, įskaitant įsipareigojimus, atsirandančius dėl bet kokių priemonių, kurių imasi pagrindinė sandorio šalis, kad laikytųsi garantinės įmokos reikalavimų, sukurtų įsipareigojimų neįvykdymo fondą ir turėtų pakankamai iš anksto finansuojamų finansinių išteklių galimiems nuostoliams padengti pagal įsipareigojimų neįvykdymo srautą laikydamasi to reglamento [Reglamento (ES) Nr. 648/2012], taip pat kad galėtų investuoti savo finansinius išteklius pagal to reglamento [Reglamento (ES) Nr. 648/2012] 47 straipsnį.
. „Išvestinės finansinės priemonės“ ir „sverto koeficiento metodika“, žr. 2C1. </t>
  </si>
  <si>
    <t>. Reikalavimus atitinkantys įsipareigojimai kylantys iš išvestinių priemonių, susiję su CVPD veikla –  įsipareigojimai, susiję su centrinio vertybinių popierių depozitoriumo veikla, įskaitant įsipareigojimus centrinio vertybinių popierių depozitoriumo dalyviams ar paslaugų teikėjams, kurių terminas trumpesnis nei septynios dienos ir kurie atsiranda dėl veiklos, kuriai jis yra gavęs leidimą teikti papildomas bankinio tipo paslaugas pagal Reglamento (ES) Nr. 909/2014 IV antraštinę dalį, tačiau išskyrus kitus įsipareigojimus, atsirandančius dėl tokių bankinio tipo paslaugų.
. „Išvestinės finansinės priemonės“ ir „sverto koeficiento metodika“, žr. 2C1.</t>
  </si>
  <si>
    <t>. LEI kodo raidės turi būti lotyniškos.
. Laukelio formatas turi likti kaip “Tekstas”. Taip ypatingai svarbu kai LEI kodas susideda tik iš skaičių.</t>
  </si>
  <si>
    <t xml:space="preserve">Įstaigų reikalavimus atitinkantys įsipareigojimai, susiję su tarpuskaitos veikla (žr. apibrėžtį)) ir atsirandantys dėl išvestinių finansinių priemonių sutarčių (žr. apibrėžtį 2C1 laukelyje), net jeigu pagal nacionalinius apskaitos standartus jie neįtraukiami į balansą, vertė turi būti nustatoma pagal KRR apibrėžtą sverto koeficiento metodiką (žr. apibrėžtį 2C1 laukelyje) kiekvieną ataskaitinių metų ketvirtį, kad būtų apskaičiuotas ir nurodytas šiame laukelyje metinis ketvirčių verčių vidurkis. </t>
  </si>
  <si>
    <t xml:space="preserve">Reikalavimus atitinkantys įsipareigojimai, susiję su CVPD veikla (žr. apibrėžtį) ir atsirandantys dėl išvestinių finansinių priemonių sutarčių turi būti vertinami pagal sverto koeficiento metodiką pagal KRR (žr. apibrėžtį 2C1 laukelyje) kiekvieną ataskaitinių metų ketvirtį, kad būtų apskaičiuotas ir nurodytas šiame laukelyje metinis ketvirčių verčių vidurkis. </t>
  </si>
  <si>
    <t xml:space="preserve">Reikalavimus atitinkantys įsipareigojimai, kylantys dėl turimo klientų turto arba klientų lėšų (žr. apibrėžtį) ir atsirandantys dėl išvestinių finansinių priemonių sutarčių turi būti vertinami pagal sverto koeficiento metodiką pagal KRR (žr. apibrėžtį 2C1 laukelyje) kiekvieną ataskaitinių metų ketvirtį, kad būtų apskaičiuotas ir nurodytas šiame laukelyje metinis ketvirčių verčių vidurkis. </t>
  </si>
  <si>
    <t xml:space="preserve">Reikalavimus atitinkantys įsipareigojimai, kylantys iš skatinamųjų paskolų (žr. apibrėžtį) ir atsirandantys dėl išvestinių finansinių priemonių sutarčių turi būti vertinami pagal sverto koeficiento metodiką (žr. apibrėžtį 2C1 laukelyje) pagal KRR kiekvieną ataskaitinių metų ketvirtį, kad būtų apskaičiuotas ir nurodytas šiame laukelyje metinis ketvirčių verčių vidurkis. </t>
  </si>
  <si>
    <t xml:space="preserve">Reikalavimus atitinkantys IUS įsipareigojimai (kaip apibrėžta kairėje pusėje), kylantys iš reikalavimus atitinkančios IUS narės (žr. apibrėžtį) ir atsirandantys dėl išvestinių finansinių priemonių sutarčių turi būti vertinami pagal sverto koeficiento metodiką (žr. apibrėžtį 2C1 laukelyje) pagal KRR kiekvieną ataskaitinių metų ketvirtį, kad būtų apskaičiuotas ir nurodytas šiame laukelyje metinis ketvirčių verčių vidurkis. </t>
  </si>
  <si>
    <t xml:space="preserve">Įstaiga gali atskaityti tik tokią reikalavimus atitinkančio IUS turto sumą, kokią apskaičiuoja kita IUS narės sandorio šalis (kaip įsipareigojimą), atsižvelgdama į tos pačios IUS narės sandorio šalies išvestinių finansinių priemonių korekciją ir „išvestinių finansinių priemonių apatinės ribos koeficientą“ (E.i ir E.ii poskirsniuose nurodyti žingsniai, pagal kuriuos apskaičiuojama reikalavimus atitinkančio IUS įsipareigojimo suma). Ji turi būti vertinami pagal sverto koeficiento metodiką (žr. apibrėžtį 2C1 laukelyje) pagal KRR kiekvieną ataskaitinių metų ketvirtį, kad būtų apskaičiuotas ir nurodytas šiame laukelyje metinis ketvirčių verčių vidurkis. </t>
  </si>
  <si>
    <t>Reikalavimus atitinkantys grupės vidaus įsipareigojimai (kaip apibrėžta kairėje pusėje), atsirandantys dėl išvestinių finansinių priemonių sutarčių turi būti vertinami pagal sverto koeficiento metodiką (žr. apibrėžtį 2C1 laukelyje) pagal KRR kiekvieną ataskaitinių metų ketvirtį, kad būtų apskaičiuotas ir nurodytas šiame laukelyje metinis ketvirčių verčių vidurkis.</t>
  </si>
  <si>
    <t xml:space="preserve">Įstaiga gali atskaityti tik tokią reikalavimus atitinkančio grupės vidaus turto sumą,  kokią apskaičiuoja grupei priklausanti kita sandorio šalis (kaip įsipareigojimą), atsižvelgdama į tos pačios grupei priklausančios kitos sandorio šalies išvestinių finansinių priemonių korekciją ir „išvestinių finansinių priemonių apatinės ribos koeficientą“ (F.i ir F.ii poskirsniuose nurodyti žingsniai, pagal kuriuos apskaičiuojama reikalavimus atitinkančio grupės vidaus įsipareigojimo suma). Ji turi būti vertinami pagal sverto koeficiento metodiką (žr. apibrėžtį 2C1 laukelyje) pagal KRR kiekvieną ataskaitinių metų ketvirtį, kad būtų apskaičiuotas ir nurodytas šiame laukelyje metinis ketvirčių verčių vidurkis. </t>
  </si>
  <si>
    <t>Laukelis '4B6': padengimo likvidžiuoju turtu rodiklis turi būti didesnis arba lygus 1.</t>
  </si>
  <si>
    <t xml:space="preserve">Laukelis '4A7': sverto koeficientas turi būti nurodytas kaip dešimtainė trupmena, o ne procentais. Jo reikšmė turi būtų mažesnė arba lygi 1. </t>
  </si>
  <si>
    <t xml:space="preserve">Laukelis '4A16': bendro 1 lygio nuosavo kapitalo pakankamumo koeficientas turi būti didesnis arba lygus 0.0450. </t>
  </si>
  <si>
    <t xml:space="preserve">Laukelis '4A16': bendro 1 lygio nuosavo kapitalo pakankamumo koeficientas turi būti nurodytas kaip dešimtainė trupmena, o ne procentais. Jo reikšmė turi būtų mažesnė arba lygi 4.5000. </t>
  </si>
  <si>
    <t xml:space="preserve">Laukelis '4A18': bendra rizikos pozicija/bendras turtas turi būti nurodytas kaip dešimtainė trupmena, o ne procentais. Jo reikšmė turi būtų mažesnė arba lygi 2. </t>
  </si>
  <si>
    <t xml:space="preserve">. RIAD MFI -koodi: EKP:n luottolaitoksille antama tunnistekoodi (MFI-tunnus)
. Kaikkien RIAD-rekisterissä olevien MFI-tunnusten alussa on kaksikirjaiminen ISO-maakoodi. 
. Linkki EKP:n MFI-tunnusten hakukoneeseen: 
https://www.ecb.europa.eu/paym/html/midMFI.en.html
SRB-tunniste:
. SRB-tunniste on kansallisen kriisinratkaisuviranomaisen antama kansallinen tunnistekoodi, jonka alkua on muutettu kaksikirjaimisella ISO-maakoodilla, ellei kansallinen tunniste ala jo valmiiksi kaksikirjaimisella ISO-maakoodilla
</t>
  </si>
  <si>
    <t>Vastaus "Kyllä" laukaisee arviointiprosessin delegoidun asetuksen 10 artiklan kohdan 8 mukaisesti onko laitoksen riskiprofiili mahdollisesti suhteeton sen pienen koon kanssa.</t>
  </si>
  <si>
    <t>. ’Johdannaisella’ tarkoitetaan vakavaraisuusasetuksen liitteen II mukaisia johdannaisia (joihin eivät siis kuulu luottojohdannaiset). 
. ’Vähimmäisomavaraisuusastetta koskevalla menetelmällä’ tarkoitetaan tässä vakavaraisuusasetuksen 429 ja 429a artiklojen soveltamista tälle kentälle määriteltyihin johdannaisiin.</t>
  </si>
  <si>
    <t>. ’johdannainen’: ks. kenttä 2C1</t>
  </si>
  <si>
    <t xml:space="preserve">. ’määritystoimintojen osalta hyväksyttävillä veloilla’ tarkoitetaan [asetuksen (EU) N:o 648/2012] 2 artiklan 3 kohdassa määriteltyyn määritystoimintaan liittyviä velkoja, mukaan luettuina sellaisista toimenpiteistä aiheutuvat velat, jotka keskusvastapuoli toteuttaa täyttääkseen vakuusvaatimukset, perustaakseen maksukyvyttömyysrahaston ja pitääkseen yllä riittäviä ennakkoon rahastoituja rahoitusvaroja maksukyvyttömyysjärjestelyn osana kattamaan mahdolliset tappiot mainitun asetuksen (asetuksen (EU) N:o 648/2012) mukaisesti sekä sijoittaakseen rahoitusvarojaan mainitun asetuksen (asetuksen (EU) N:o 648/2012) 47 artiklan mukaisesti.
. ’johdannaiset’ ja ’vähimmäisomavaraisuusastetta koskeva menetelmä’: ks. kenttä 2C1 </t>
  </si>
  <si>
    <t>. ’arvopaperikeskuksen toimintojen osalta johdannaisista syntyvillä hyväksyttävillä veloilla' tarkoitetaan arvopaperikeskuksen toimintaan liittyviä velkoja mukaan luettuina sellaiset velat arvopaperikeskusten osallistujille tai palveluntarjoajille, joiden maturiteetti on alle seitsemän päivää ja jotka aiheutuvat toimista, joita varten arvopaperikeskus on saanut asetuksen (EU) N:o 909/2014 IV osaston mukaisesti luvan tarjota pankkipalvelujen tyyppisiä oheispalveluja, lukuun ottamatta kuitenkaan muita tällaisista pankkipalvelujen tyyppisistä oheispalveluista aiheutuvia velkoja.
. ’johdannaiset’ ja ’vähimmäisomavaraisuusastetta koskeva menetelmä’: ks. kenttä 2C1</t>
  </si>
  <si>
    <t>Valitse  pudotusvalikosta</t>
  </si>
  <si>
    <t>. LEI koodin kirjainten tulee olla latinalaisesta aakkostosta.
. Solutyypin on oltava "teksti". Tämä on erityisen tärkeää silloin kun LEI koodi muodostuu vain numeroista.</t>
  </si>
  <si>
    <t xml:space="preserve">Valitse  pudotusvalikosta </t>
  </si>
  <si>
    <t>Jos tämän kentän arvo on ”Kyllä”, raportointilomake on täytettävä kokonaisuudessaan konsolidoidulla tasolla (ks. Lueminut-välilehden kohdan B ”Lomakkeen yleiset täyttöohjeet” kohta 7)
Valitse  pudotusvalikosta</t>
  </si>
  <si>
    <t>Jos tämän kentän arvo on ”Kyllä”, seuraavaan kenttään (1C4) on merkittävä ”Kyllä” tai ”Ei”. Jos tämän kentän arvo on ”Ei”, seuraavaan kenttään (1C4) on merkittävä ”Ei sovelleta”.
Valitse pudotusvalikosta</t>
  </si>
  <si>
    <t>Jos tämän kentän arvo on ”Kyllä”, 
a) laitos voi vähentää velat (ja varat), jotka se on saanut toisen samaan laitosten suojajärjestelmään kuuluvan laitoksen kanssa tehdyllä sopimuksella (ks. välilehti 3. Vähennykset – kohta E); ja
b) se otetaan huomioon sovellettaessa riskikorjausta vuotuiseen vakausmaksuun (ks. välilehti 4. Riskikorjaus – kohta D).
Valitse pudotusvalikosta</t>
  </si>
  <si>
    <t>Jos tämän kentän arvo on ”Kyllä”, laitos voi vähentää määritystoimintaan liittyvät velat (ks. välilehti 3. Vähennykset – kohta A).
Valitse pudotusvalikosta</t>
  </si>
  <si>
    <t>Jos tämän kentän arvo on ”Kyllä”, laitos voi vähentää arvopaperikeskusten toimintaan liittyvät velat (ks. välilehti 3. Vähennykset – kohta B).
Valitse pudotusvalikosta</t>
  </si>
  <si>
    <t>Jos tämän kentän arvo on ”Kyllä”, laitos voi vähentää velat, jotka aiheutuvat asiakkaiden varojen tai omaisuuden hallussapidosta (ks. välilehti 3. Vähennykset – kohta C).
Valitse pudotusvalikosta</t>
  </si>
  <si>
    <t>Jos tämän kentän arvo on ”Kyllä”, laitosta eivät koske tietyt pääoma- ja likviditeettivaatimukset tai se voi olla vapautettu niistä, jolloin se täyttää yksinkertaistetun laskentamenetelmän edellytykset:
a) Jos kentän 2B2 arvo on ”Kyllä”, laitos täyttää yksinkertaistetun kiinteämääräisen summan menetelmän edellytykset ja sen on täytettävä vain välilehdet 1 ja 2 kohtaan B asti
b) Jos kentän 2B2 arvo on ”Ei”, laitos täyttää yksinkertaistetun laskentamenetelmän edellytykset (ks. välilehti 3 Vähennykset – kohta G)
Valitse pudotusvalikosta</t>
  </si>
  <si>
    <t>Jos tämän kentän arvo on ”Kyllä”, laitos voi vähentää edistämislainoista johtuvat velat (ks. välilehti 3. Vähennykset – kohta D).
Tämän mahdollisuuden mukaisesti velkoja vähentäviä laitoksia voidaan pyytää antamaan lisätietoja kelpoisuuden vahvistamiseksi.
Valitse pudotusvalikosta</t>
  </si>
  <si>
    <t>Jos tämän kentän arvo on ”Kyllä”, tämä laitos täyttää yksinkertaistetun laskentamenetelmän edellytykset:
a) jos kentän 2B2 arvo on ”Kyllä”, laitos täyttää yksinkertaistetun kiinteämääräisen summan menetelmän edellytykset ja sen on täytettävä vain välilehdet 1 ja 2 kohtaan B asti;
c) jos kentän 2B2 arvo on ”Ei”, laitos täyttää yksinkertaistetun laskentamenetelmän edellytykset (katso välilehti 3 Vähennykset – kohta G).
Valitse pudotusvalikosta</t>
  </si>
  <si>
    <t>Jos laitos on sulautunut toisen soveltamisalaan kuuluvan laitoksen kanssa viitepäivämäärän jälkeen (ks. kenttä 1E1), tähän kenttään on merkittävä ”Kyllä”.
Valitse pudotusvalikosta</t>
  </si>
  <si>
    <t>Laitoksen hallussa olevista johdannaissopimuksista (ks. määritelmä kentästä 2C1) määritystoimintojen osalta syntyvät hyväksyttävät velat (ks. määritelmä), vaikka ne kirjattaisiin taseen ulkopuolisiin eriin, on arvostettava viitevuoden neljännesvuosittaiseen arvoon vakavaraisuusasetuksen vähimmäisomavaraisuusastetta koskevan menetelmän (ks. määritelmä kentästä 2C1) mukaisesti niin, että kenttään määritellään ja raportoidaan neljänneslukujen vuosikeskiarvo.</t>
  </si>
  <si>
    <t>Johdannaissopimuksista (ks. määritelmä kentästä 2C1) arvopaperikeskuksen toimintojen osalta syntyvien hyväksyttävien velkojen (ks. määritelmä) neljännesvuosittainen arvo vakavaraisuusasetuksen mukaisesti niin, että neljänneslukujen vuosikeskiarvo lasketaan ja raportoidaan tähän kenttään.</t>
  </si>
  <si>
    <t>Johdannaissopimuksista (ks. määritelmä kentästä 2C1) syntyvät hyväksyttävät velat, jotka syntyvät asiakkaan varojen tai omaisuuden hallussapidon johdosta (ks. määritelmä) täytyy arvostaa vakavaraisuusasetuksen vähimmäisomavaraisuusastetta koskevan menetelmän (ks. määritelmä kentästä 2C1) mukaisesti neljännesvuosittaiseen arvoon niin, että kenttään määritellään ja raportoidaan neljänneslukujen vuosikeskiarvo.</t>
  </si>
  <si>
    <t>Johdannaissopimuksista (ks. määritelmä kentästä 2C1) edistämislainojen johdosta syntyvien hyväksyttävien velkojen (ks. määritelmä) vakavaraisuusasetuksen mukainen neljännesvuosittainen arvo. Kenttään määritellään ja raportoidaan neljänneslukujen vuosikeskiarvo.</t>
  </si>
  <si>
    <t>Johdannaissopimuksista (ks. määritelmä kentästä 2C1) laitosten suojajärjestelmän osalta hyväksytystä laitoksesta (ks. määritelmä) syntyvien hyväksyttävien velkojen (määritelmä vasemmalla) vakavaraisuusasetuksen mukainen neljännesvuosittainen arvo. Kenttään määritellään ja raportoidaan neljänneslukujen vuosikeskiarvo.</t>
  </si>
  <si>
    <t>Laitos voi vähentää vain sellaiset laitosten suojajärjestelmän osalta hyväksyttävät varat, jotka laitosten suojajärjestelmään hyväksytty laitoksen vastapuoli arvostaa (velkana) ottaen huomioon johdannaisen korjauksen ja samaan laitosten suojajärjestelmään hyväksytyn laitoksen vastapuolen ”johdannaiseen sovellettavan alarajan” (alakohtien E.i ja E.ii mukaiset vaiheet, jotka johtavat laitosten suojajärjestelmän osalta hyväksyttävään velkaan). Ne on arvostettava viitevuoden neljännesvuosittaiseen arvoon vakavaraisuusasetuksen vähimmäisomavaraisuusastetta koskevan menetelmän (ks. määritelmä kentästä 2C1) mukaisesti niin, että kenttään määritellään ja raportoidaan neljänneslukujen vuosikeskiarvo.</t>
  </si>
  <si>
    <t>Johdannaissopimuksista (ks. määritelmä kentästä 2C1) syntyvien hyväksyttävien konsernin sisäisten velkojen (määritelmä vasemmalla) neljännesvuosittainen arvo. Kenttään määritellään ja raportoidaan neljänneslukujen vuosikeskiarvo.</t>
  </si>
  <si>
    <t>Laitos voi vähentää vain sellaiset hyväksyttävät konsernin sisäiset varat, jotka konsernin sisäinen vastapuoli arvostaa (velkana) ottaen huomioon johdannaisen korjauksen ja saman konsernin sisäisen vastapuolen ”johdannaiseen sovellettavan alarajan” (alakohtien F.i ja F.ii vaiheet, jotka johtavat hyväksyttävään konsernin sisäiseen velkaan). Ne on arvostettava viitevuoden neljännesvuosittaiseen arvoon vakavaraisuusasetuksen vähimmäisomavaraisuusastetta koskevan menetelmän (ks. määritelmä kentästä 2C1) mukaisesti niin, että kenttään määritellään ja raportoidaan neljänneslukujen vuosikeskiarvo.</t>
  </si>
  <si>
    <t>. Kenttä luodaan automaattisesti välilehti 1. Yleistiedot kentän 1C8 perusteella. 
. Sijoituspalveluyritys, jolla on lupa harjoittaa vain rajoitettuja palveluja ja toimintoja, voi täyttää erityisesti näitä laitoksia koskevan kiinteämääräisen summan järjestelmän edellytykset (ks. kenttä 2B2). Laitoksen ei tarvitse antaa muita tietoja.
. Vaihtoehtoisesti ne voivat täyttää yksinkertaistetun järjestelmän edellytykset. Tässä tapauksessa niiden ei tarvitse täyttää välilehteä 4.
. Arvioituaan riskiprofiilin kriisinratkaisuviranomainen saattaa kuitenkin pyytää lisätietoja ja laitoksia voidaan pyytää täyttämään raportointilomake kokonaisuudessaan (välilehdet 1–4).
Valitse pudotusvalikosta</t>
  </si>
  <si>
    <t>. Kenttä luodaan automaattisesti välilehti 1. Yleistiedot kentän 1C10 perusteella. 
. Kiinnitysluottolaitokset voivat täyttää pienille laitoksille tarkoitetun kiinteämääräisen summan edellytykset (ks. kenttä 2B2).  Laitoksen ei tarvitse antaa muita tietoja.
. Vaihtoehtoisesti ne voivat täyttää erityisesti näitä laitoksia koskevan yksinkertaistetun järjestelmän edellytykset (50 prosenttia vuotuisesta perusvakausmaksusta ottaen huomioon vähennykset). Tässä tapauksessa niiden ei tarvitse täyttää välilehteä 4.
. Arvioituaan riskiprofiilin kriisinratkaisuviranomainen saattaa kuitenkin pyytää lisätietoja ja laitoksia voidaan pyytää täyttämään raportointilomake kokonaisuudessaan (välilehdet 1–4).
Valitse pudotusvalikosta</t>
  </si>
  <si>
    <t>. ”Kyllä” tarkoittaa, että toimivaltainen viranomainen on myöntänyt laitokselle vapautuksen vähimmäisomavaraisuusastetta koskevan riski-indikaattorin soveltamisesta viitepäivämääränä vakavaraisuusasetuksen ensimmäisen osan II osaston 1 luvussa määritellyissä olosuhteissa.
. ”Ei” tarkoittaa, ettei laitokselle ole myönnetty kyseistä vapautusta. Kentän 4A2 arvon on näin ollen oltava "yksittäinen" ja kenttien 4A3–4A6 arvon on oltava tyhjä. Lisäksi laitoksen on ilmoitettava kentässä 4A7 vähimmäisomavaraisuusaste yksittäisen oikeussubjektin tasolla viitepäivänä.
Valitse pudotusvalikosta</t>
  </si>
  <si>
    <t>Jos toimivaltainen viranomainen on myöntänyt laitokselle vapautuksen riski-indikaattorin soveltamisesta, asianomaiset riski-indikaattorit voidaan ilmoittaa konsolidoidulla tasolla, kuten Lueminut-välilehden yleisohjeessa nro 7 mainitaan. Kyseisillä riski-indikaattoreilla konsolidoidulla tasolla saatua tulosta sovelletaan ryhmään kuuluvaan jokaiseen laitokseen kyseisen laitoksen riski-indikaattorien laskemiseksi. Jos kyseisen vapautuksen myöntämisestä huolimatta lukuja ei ole saatavilla alakonsolidoidulla tasolla eikä konsolidoidulla tasolla, asianomaiset riski-indikaattorit on kehitettävä ja ilmoitettava yksittäisen yhteisön tasolla.
Valitse pudotusvalikosta</t>
  </si>
  <si>
    <t>. ”Kyllä” tarkoittaa, että toimivaltainen viranomainen antaa laitoksille yksittäisten laitosten tasolla vapautuksen laitoksen ydinpääomaa (CET1-osuutta) koskevan riski-indikaattorin soveltamisesta (ks. määritelmä jäljempänä) ja on myöntänyt kyseisen vapautuksen laitokselle viitepäivämääränä vakavaraisuusasetuksen ensimmäisen osan II osaston 1 luvussa määritellyissä olosuhteissa.
. ”Ei” tarkoittaa, ettei laitokselle ole myönnetty kyseistä vapautusta. Jäljempänä olevan kentän 4A9 arvon on näin ollen oltava "yksittäinen" ja kenttien 4A10–4A13 arvon on oltava tyhjä. Lisäksi laitoksen on ilmoitettava kentissä 4A14 ja 4A15 riski-indikaattorit yksittäisen oikeussubjektin tasolla viitepäivänä.
Valitse pudotusvalikosta</t>
  </si>
  <si>
    <t>Sovelletaan samoja sääntöjä kuin kentälle 4A2
Valitse pudotusvalikosta</t>
  </si>
  <si>
    <t>. ”Kyllä” tarkoittaa, että toimivaltainen viranomainen on myöntänyt laitokselle vapautuksen maksuvalmiusvaatimusta koskevan riski-indikaattorin soveltamisesta viitepäivämääränä vakavaraisuusasetuksen ensimmäisen osan II osaston 1 luvussa määritellyissä olosuhteissa.
. ”Ei” tarkoittaa, ettei laitokselle ole myönnetty kyseistä vapautusta. Jäljempänä olevan kentän 4B2 arvon on näin ollen oltava "yksittäinen" ja kenttien 4B3–4B5 arvon on oltava tyhjä. Lisäksi laitoksen on ilmoitettava kentässä 4B6 riski-indikaattorit yksittäisen oikeussubjektin tasolla viitepäivänä.
Valitse pudotusvalikosta</t>
  </si>
  <si>
    <t>Jos toimivaltainen viranomainen on myöntänyt laitokselle vapautuksen maksuvalmiusvaatimusta koskevan riski-indikaattorin soveltamisesta, se on ilmoitettava maksuvalmiusalaryhmän tasolla, kuten Lueminut-välilehden yleisohjeessa nro 7 mainitaan. Kyseisellä riski-indikaattorilla maksuvalmiusalaryhmän tasolla saatua tulosta sovelletaan maksuvalmiusalaryhmään kuuluvaan jokaiseen laitokseen kyseisen laitoksen riski-indikaattorin laskemiseksi.
Valitse pudotusvalikosta</t>
  </si>
  <si>
    <t>. ”Kyllä” tarkoittaa, että toimivaltainen viranomainen on viitepäivämääränä vakavaraisuusasetuksessa määritellyissä olosuhteissa myöntänyt laitokselle vapautuksen pankkien välisten lainojen ja talletusten indikaattoreita koskevasta raportointivaatimuksesta.
. ”Ei” tarkoittaa, ettei laitokselle ole myönnetty kyseistä vapautusta. Jäljempänä olevan kentän 4C2 arvon on näin ollen oltava "yksittäinen" ja kenttien 4C3–4C5 arvon on oltava tyhjä. Lisäksi laitoksen on ilmoitettava kenttien 4C6 ja 4C7 riski-indikaattorit yksittäisen oikeussubjektin tasolla viitepäivänä.
Valitse pudotusvalikosta</t>
  </si>
  <si>
    <t>Tietopisteet, joista ilmoitetaan tässä (pankkien väliset lainat ja talletukset) eivät ole vakavaraisuusasteita vaan markkinaosuuksia.  Delegoidun asetuksen mukaisesti kriisinratkaisuneuvosto voi hyväksyä tietopisteet konsolidoidulla tasolla, jos toimivaltainen viranomainen on vakavaraisuusasetuksen nojalla päättänyt olla soveltamatta raportointivaatimusta.  Yleisten ohjeiden nro 7 Lue minut -välilehden periaatteita sovelletaan kuitenkin edelleen. Eli jos käytetään konsolidoidun tason tietoja, kriisinratkaisuneuvoston on pakko käyttää tietopisteitä ryhmän jokaisen laitoksen osalta, mikä vaikuttaa niiden markkinaosuuksiin.  Laitoksella on siis harkintavalta annettuja tietopisteitä koskevan raportointitason valitsemisessa, edellyttäen, että Lue minut -välilehden yleisiä ohjeita (esim. ohje nro 6) noudatetaan.
Valitse pudotusvalikosta</t>
  </si>
  <si>
    <t xml:space="preserve">Valitse pudotusvalikosta </t>
  </si>
  <si>
    <t>Jos kenttä '4C2' on "Individual", niin pankkien väliset talletukset kokonaismäärän (4C7) on oltava alle laitoksen velat yhteensä (2A1)</t>
  </si>
  <si>
    <t>Kenttä 4B6: Maksuvalmiusasteen (LCR) on oltava suurempi tai yhtä suuri kuin 1.</t>
  </si>
  <si>
    <t>Kenttä 4A7: Vähimmäisomavaraisuusaste on raportoitava desimaalilukuna eikä prosenttilukuna. Sen arvon on oltava alle tai yhtä suuri kuin 100.</t>
  </si>
  <si>
    <t>Kenttä 4B6: Maksuvalmiusaste (LCR) on raportoitava desimaalilukuna eikä prosenttilukuna. Sen arvon on oltava alle tai yhtä suuri kuin 1.</t>
  </si>
  <si>
    <t>Kenttä 4A16: CET1 ydinpääomaasteen on oltava suurempi tai yhtä suuri kuin 0,0450</t>
  </si>
  <si>
    <t>Kenttä 4A16: CET1 ydinpääoma-aste on raportoitava desimaalilukuna eikä prosenttilukuna. Sen arvon on oltava alle tai yhtä suuri kuin 4,500.</t>
  </si>
  <si>
    <t>Kenttä 4A18: TRE/TA on raportoitava desimaalilukuna eikä prosenttilukuna. Sen arvon on oltava alle tai yhtä suuri kuin 2.</t>
  </si>
  <si>
    <t>vakausmaksu, joka on sama kuin kunkin yksittäisen laitoksen velkojen määrä, pois lukien omat varat, josta on vähennetty suojatut talletukset, suhteessa kaikkien osallistuvien jäsenvaltioiden alueella toimiluvan saaneiden laitosten velkojen kokonaismäärään, pois lukien omat varat, josta on vähennetty suojatut talletukset (vuotuinen perusvakausmaksu), ja</t>
  </si>
  <si>
    <t>• Muut olosuhteet, jotka on määritetty asetuksessa (EU) N:o 575/2013: riski-indikaattorit voidaan raportoida konsolidoidulla tasolla. Kyseisillä riski-indikaattoreilla konsolidoidulla tasolla saatua tulosta sovelletaan ryhmään kuuluvaan jokaiseen laitokseen kyseisen laitoksen riski-indikaattorien laskemiseksi.</t>
  </si>
  <si>
    <t>Välilehti</t>
  </si>
  <si>
    <t>Vakausmaksukausi</t>
  </si>
  <si>
    <t>Säännön tunnus</t>
  </si>
  <si>
    <t xml:space="preserve">. Kód RIAD MFI: Jedinečný identifikátor peňažných finančných inštitúcií ECB (ID MFI) úverovej inštitúcie
. Všetky kódy RIAD MFIsa začínajú 2-písmenovým ISO kódom krajiny. 
. Odkaz na vyhľadávací nástroj ECB pre ID MFI: 
https://www.ecb.europa.eu/paym/html/midMFI.en.html
Identifikátor SRB:
. Identifikátor SRB je vnútroštátny identifikačný kód pridelený orgánom pre riešenie krízových situácií doplnený 2-písmenovým ISO kódom krajiny na začiatku, pokiaľ sa vnútroštátny identifikátor už nezačína 2-písmenovým ISO kódom krajiny
</t>
  </si>
  <si>
    <t>Odpoveď "áno" v tomto poli spustí proces posudzovania, či sa na inštitúciu vzťahuje článok 10 ods. 8 Delegovaného nariadenia týkajúce sa inštitúcií, ktoré potenciálne majú  rizikový profil neproporcionálny svojej malej veľkosti.</t>
  </si>
  <si>
    <t>. „deriváty“ sú deriváty podľa prílohy II k CRR (a preto sú z nich vylúčené úverové deriváty). 
. „metodika ukazovateľa finančnej páky“ v tomto prípade znamená uplatňovanie článku 429 a 429 (a)  CRR o rozsahu derivátov podľa vymedzenia pre toto pole.</t>
  </si>
  <si>
    <t>. „derivát“: pozri 2C1</t>
  </si>
  <si>
    <t>. „kvalifikované záväzky z derivátov súvisiace s činnosťami CDCP“ sú záväzky súvisiace s činnosťami centrálneho depozitára cenných papierov vrátane záväzkov voči účastníkom alebo poskytovateľom služieb centrálneho depozitára cenných papierov so splatnosťou menej ako sedem dní vyplývajúcich z činností, na ktoré bolo získané povolenie poskytovať vedľajšie služby bankového typu v súlade s hlavou IV nariadenia (EÚ) č. 909/2014, ale bez iných záväzkov vyplývajúcich z týchto činností bankového typu.
. „deriváty“ a „metodika ukazovateľa finančnej páky“: pozri 2C1</t>
  </si>
  <si>
    <t>.Všetky písmená kódu LEI musia byť uvedené v latinke.
.Formát bunky musí zostať ako „Text“. Toto je obzvlášť dôležité, ak kód LEI pozostáva iba z čísel.</t>
  </si>
  <si>
    <t xml:space="preserve">Vyberte prosím z rozbaľovacieho zoznamu. </t>
  </si>
  <si>
    <t>Ak je hodnota v tomto poli „Áno“, celý formulár hlásenia musí byť vyplnený informáciami na konsolidovanej úrovni (pozri č. 7 časti B „Všeobecné pokyny na vyplnenie formulára hlásenia“ v karte Prečítaj ma)
Vyberte prosím z rozbaľovacieho zoznamu.</t>
  </si>
  <si>
    <t>Ak je hodnota v tomto poli „Áno“, nasledujúce pole 1C4 musí byť zodpovedané pomocou „Áno“ alebo „Nie“. Ak je hodnota v tomto poli „Nie“, nasledujúce pole 1C4 musí byť vyplnené pomocou „Neuplatňuje sa“.
Vyberte prosím z rozbaľovacieho zoznamu.</t>
  </si>
  <si>
    <t>Ak je hodnota v tomto poli „Áno“, 
a) inštitúcia môže odpočítať pasíva (a aktíva) vytvorené inštitúciou prostredníctvom dohody uzavretej s inou inštitúciou, ktorá je členom rovnakej IPS (pozri tabuľku 3. Odpočty – časť E) a
b) zohľadní sa to pri uplatňovaní úpravy rizika na základný ročný príspevok (pozri tabuľku 4. Úprava rizika – časť D).
Vyberte prosím z rozbaľovacieho zoznamu.</t>
  </si>
  <si>
    <t>Ak je hodnota v tomto poli „Áno“, inštitúcia si môže odpočítať záväzky súvisiace s činnosťami CDCP (pozri tabuľku 3. Odpisy – časť B).
Vyberte prosím z rozbaľovacieho zoznamu.</t>
  </si>
  <si>
    <t>Ak je hodnota v tomto poli „Áno“, inštitúcia môže odpočítať záväzky, ktoré vznikajú z dôvodu držby aktív alebo peňažných prostriedkov klienta (pozri tabuľku 3. Odpisy – časť C).
Vyberte prosím z rozbaľovacieho zoznamu.</t>
  </si>
  <si>
    <t>Ak je hodnota v tomto poli „Áno“, inštitúcia nepodlieha alebo môže byť vyňatá z určitých kapitálových a likviditných požiadaviek a teda sa kvalifikuje pre zjednodušenú metódu výpočtu:
a) Ak 2B2 je „Áno“, inštitúcia je kvalifikovaná pre zjednodušenú metodiku paušálnych súm a musí vyplniť len tabuľky 1 a 2 po časť B
b) Ak 2B2 je „Nie“, kvalifikuje sa pre zjednodušenú metódu výpočtu (pozri tabuľku 3 Odpisy – časť G)
Vyberte prosím z rozbaľovacieho zoznamu.</t>
  </si>
  <si>
    <t>Ak je hodnota v tomto poli „Áno“, inštitúcia si môže odpočítať záväzky vyplývajúce z podporných úverov (pozri tabuľku 3. Odpisy – časť D).
Inštitúcie, ktoré odpočítavajú záväzky v rámci tejto možnosti, môžu byť požiadané, aby poskytli doplňujúce informácie na účel stanovenia oprávnenosti.
Vyberte prosím z rozbaľovacieho zoznamu</t>
  </si>
  <si>
    <t>Ak je hodnota v tomto poli „Áno“, táto inštitúcia sa teda kvalifikuje pre zjednodušenú metódu výpočtu:
a) Ak 2B2 je „Áno“, inštitúcia je kvalifikovaná pre zjednodušenú metodiku paušálnych súm a musí vyplniť len tabuľky 1 a 2 po časť B
b) Ak 2B2 je „Nie“, kvalifikuje sa pre zjednodušenú metódu výpočtu (pozri tabuľku 3 Odpisy – časť G).
Vyberte prosím z rozbaľovacieho zoznamu.</t>
  </si>
  <si>
    <t>Ak sa inštitúcia zlúčila s inou inštitúciou, ktorá patrí do rozsahu pôsobnosti, po referenčnom dátume (pozri 1E1), v tomto poli má byť uvedené „áno“.
Vyberte prosím z rozbaľovacieho zoznamu.</t>
  </si>
  <si>
    <t>Kvalifikované záväzky súvisiace s klíringovými činnosťami (pozri vymedzenie) vyplývajúce z derivátových zmlúv (pozri vymedzenie v 2C1), aj keď boli účtované podsúvahovo podľa vnútroštátnych účtovných štandardov) v držbe inštitúcie musia byť ocenené podľa metodiky ukazovateľa finančnej páky (pozri vymedzenie v 2C1) CRR štvrťročne za referenčný rok, aby sa v tomto poli vypočítal a vykázal ročný priemer štvrťročných hodnôt.</t>
  </si>
  <si>
    <t>Kvalifikované záväzky súvisiace s činnosťami CDCP (pozri vymedzenie) vyplývajúce z derivátových zmlúv (pozri vymedzenie v 2C1) z CRR štvrťročne za referenčný rok, aby sa v tomto poli vypočítal a vykázal ročný priemer štvrťročných hodnôt.</t>
  </si>
  <si>
    <t xml:space="preserve">Kvalifikované záväzky, ktoré vznikajú z dôvodu držby aktív alebo peňažných prostriedkov klienta (pozri vymedzenie), vyplývajúce z derivátových zmlúv musia byť ocenené v súlade s metodikou ukazovateľa finančnej páky (pozri vymedzenie v 2C1) z CRR štvrťročne za referenčný rok, aby sa v tomto poli vypočítal a vykázal ročný priemer štvrťročných hodnôt. </t>
  </si>
  <si>
    <t>Kvalifikované záväzky, ktoré vyplývajú z podporných úverov (pozri vymedzenie), vyplývajúce z derivátových zmlúv (pozri vymedzenie v 2C1) z CRR štvrťročne za referenčný rok, aby sa v tomto poli vypočítal a vykázal ročný priemer štvrťročných hodnôt.</t>
  </si>
  <si>
    <t>Kvalifikované záväzky IPS (podľa vymedzenia vľavo), ktoré vznikajú u kvalifikovaného člena IPS (pozri vymedzenie) vyplývajúce z derivátových zmlúv (pozri vymedzenie v 2C1) z CRR štvrťročne za referenčný rok, aby sa v tomto poli vypočítal a vykázal ročný priemer štvrťročných hodnôt.</t>
  </si>
  <si>
    <t xml:space="preserve">Inštitúcia môže odpočítať sumu kvalifikovaných aktív IPS len tak, ako je ocenená protistranou člena IPS (ako záväzok) so zohľadnením derivátovej úpravy a „Faktora minimálnej hodnoty derivátu“ rovnakej protistrany člena IPS (kroky pododdielov E.i a E.ii, ktoré vedú k sume kvalifikovaného záväzku IPS). Musia byť ocenené v súlade s metodikou ukazovateľa finančnej páky (pozri vymedzenie v 2C1) z CRR štvrťročne za referenčný rok, aby sa v tomto poli vypočítal a vykázal ročný priemer štvrťročných hodnôt. </t>
  </si>
  <si>
    <t>Kvalifikované záväzky v rámci skupiny (podľa vymedzenia vľavo) vyplývajúce z derivátových zmlúv (pozri vymedzenie v 2C1) z CRR štvrťročne za referenčný rok, aby sa v tomto poli vypočítal a vykázal ročný priemer štvrťročných hodnôt.</t>
  </si>
  <si>
    <t xml:space="preserve">Inštitúcia môže odpočítať sumu kvalifikovaných aktív v rámci skupiny len tak, ako je ocenená protistranou v rámci skupiny (ako záväzok) so zohľadnením derivátovej úpravy a „Faktora minimálnej hodnoty derivátu“ rovnakej protistrany v rámci skupiny (kroky pododdielov F.i a F.ii, ktoré vedú k sume kvalifikovaného záväzku v rámci skupiny). Musia byť ocenené v súlade s metodikou ukazovateľa finančnej páky (pozri vymedzenie v 2C1) z CRR štvrťročne za referenčný rok, aby sa v tomto poli vypočítal a vykázal ročný priemer štvrťročných hodnôt. </t>
  </si>
  <si>
    <t>. Pole je automaticky generované na základe 1C8 v tabuľke „1. Všeobecné informácie". 
. Investičná spoločnosť oprávnená vykonávať len obmedzené služby a činnosti, sa môže kvalifikovať na prístup založený na paušálnej sume, ktorý je osobitný pre tieto inštitúcie (pozri 2B2). Od tejto inštitúcie nie sú potrebné žiadne ďalšie informácie.
. V opačnom prípade sa kvalifikujú na zjednodušený prístup. V takom prípade nemusia vypĺňať tabuľku 4.
. Orgán pre riešenie krízových situácií by však po posúdení rizikového profilu mohol požiadať o ďalšie informácie a inštitúcie môžu byť potenciálne požiadané, aby vyplnili celý formulár hlásenia (tabuľky 1 až 4).
Vyberte prosím z rozbaľovacieho zoznamu.</t>
  </si>
  <si>
    <t>. Pole je automaticky generované na základe 1C10 v tabuľke „1. Všeobecné informácie". 
. Hypotekárna úverová inštitúcia sa môže kvalifikovať na paušálnu sumu pre malé inštitúcie (pozri 2B2).  Od tejto inštitúcie nie sú potrebné žiadne ďalšie informácie.
. Inak sa kvalifikujú na zjednodušený prístup, ktorý je osobitný pre tieto inštitúcie (50 % základného ročného príspevku so zohľadnením odpočtov). V takom prípade nemusia vypĺňať tabuľku 4.
. Orgán pre riešenie krízových situácií by však po posúdení rizikového profilu mohol požiadať o ďalšie informácie a inštitúcie môžu byť potenciálne požiadané, aby vyplnili celý formulár hlásenia (tabuľky 1 až 4).
Vyberte prosím z rozbaľovacieho zoznamu.</t>
  </si>
  <si>
    <t>. „Áno“ znamená, že príslušný orgán udelil inštitúcii výnimku z uplatňovania ukazovateľa rizika týkajúceho sa ukazovateľa finančnej páky k referenčnému dátumu za okolností vymedzených v časti jeden  hlave II kapitole 1 nariadenia o kapitálových požiadavkách (CRR).
. „Nie“ znamená, že inštitúcii takáto výnimka udelená nebola. V dôsledku toho musí byť hodnota poľa 4A2 „Individuálny“, hodnota polí 4A3 až 4A6 musí byť prázdna a inštitúcia musí podať správu o ukazovateli finančnej páky na úrovni individuálneho právneho subjektu k referenčnému dátumu v poli 4A7.
Vyberte prosím z rozbaľovacieho zoznamu.</t>
  </si>
  <si>
    <t>Ako sa uviedlo vo všeobecnom pokyne č. 7 v karte Prečítaj ma, ak príslušný orgán udelil inštitúcii výnimku z uplatňovania ukazovateľa rizika, príslušné ukazovatele môžu byť vykazované na konsolidovanej úrovni. V takých prípadoch sa bodové hodnotenie dosiahnuté danými ukazovateľmi na konsolidovanej úrovni pripíše každej inštitúcii, ktorá je súčasťou skupiny, na účely výpočtu ukazovateľov rizika danej inštitúcie. Ak napriek udeleniu tejto výnimky nie sú k dispozícii číselné údaje na subkonsolidovanej ani konsolidovanej úrovni, musia byť predložené súvisiace ukazovatele rizika a vykázané na úrovni individuálneho subjektu.
Vyberte prosím z rozbaľovacieho zoznamu.</t>
  </si>
  <si>
    <t>. „Áno“ znamená, že príslušný orgán povoľuje inštitúciám výnimky z uplatňovania ukazovateľa rizika týkajúceho sa podielu vlastného kapitálu Tier 1 (CET1) (vymedzeného ďalej) na individuálnej úrovni a túto výnimku udelil inštitúcii k referenčnému dátumu za okolností vymedzených v časti jeden hlave II kapitole 1 nariadenia CRR.
. „Nie“ znamená, že inštitúcii takáto výnimka udelená nebola. V dôsledku toho musí byť hodnota nasledujúceho poľa 4A9 „Individuálny“, hodnota polí 4A10 až 4A13 musí byť prázdna a inštitúcia musí podať správu o ukazovateli rizika na úrovni individuálneho právneho subjektu k referenčnému dátumu v poliach 4A14 a 4A15.
Vyberte prosím z rozbaľovacieho zoznamu.</t>
  </si>
  <si>
    <t>Uplatňujú sa rovnaké pravidlá ako pre 4A2
Vyberte prosím z rozbaľovacieho zoznamu.</t>
  </si>
  <si>
    <t>. „Áno“ znamená, že príslušný orgán udelil inštitúcii výnimku z uplatňovania ukazovateľa rizika týkajúceho sa ukazovateľa krytia likvidity (LCR) k referenčnému dátumu za okolností vymedzených v časti jeden hlave II kapitole 1 nariadenia CRR.
. „Nie“ znamená, že inštitúcii takáto výnimka udelená nebola. V dôsledku toho musí byť hodnota nasledujúceho poľa 4B2 „Individuálny“, hodnota polí 4B3 až 4B5 musí byť prázdna a inštitúcia musí podať správu o ukazovateli rizika na úrovni individuálneho právneho subjektu k referenčnému dátumu v poliach 4B6.
Vyberte prosím z rozbaľovacieho zoznamu.</t>
  </si>
  <si>
    <t>Ako sa uviedlo vo všeobecnom pokyne č. 7 v karte Prečítaj ma, ak príslušný orgán udelil inštitúcii výnimku z uplatňovania ukazovateľa LCR, musí byť vykázaný na úrovni podskupiny likvidity. Bodové hodnotenie dosiahnuté daným ukazovateľom na úrovni podskupiny likvidity sa priradí každej inštitúcii, ktorá je súčasťou podskupiny likvidity, na účely výpočtu ukazovateľa rizika danej inštitúcie.
Vyberte prosím z rozbaľovacieho zoznamu.</t>
  </si>
  <si>
    <t>. „Áno“ znamená, že príslušný orgán udelil inštitúcii výnimku z uplatňovania požiadavky na predkladanie správ o ukazovateľoch týkajúcich sa medzibankových úverov a medzibankových vkladov k referenčnému dátumu za okolností vymedzených v nariadení CRR.
. „Nie“ znamená, že inštitúcii takáto výnimka udelená nebola. V dôsledku toho musí byť hodnota nasledujúceho poľa 4C2 „Individuálny“, hodnota polí 4C3 až 4C5 musí byť prázdna a inštitúcia musí podať správu o ukazovateli rizika na úrovni individuálneho právneho subjektu k referenčnému dátumu v poli 4C6 a 4C7.
Vyberte prosím z rozbaľovacieho zoznamu.</t>
  </si>
  <si>
    <t>Údajové body, ktoré sa tu majú uviesť (medzibankové úvery a medzibankové vklady) nie sú prudenciálne ukazovatele, ale trhové podiely.  V súlade s delegovaným nariadením môže SRB akceptovať údajové body na konsolidovanej úrovni, ak príslušný orgán upustil od uplatňovania požiadavky na predkladanie správ v súlade s nariadením CRR.  Avšak zásada uvedená vo všeobecnom pokyne č. 7 v karte „Prečítaj ma“ sa naďalej uplatňuje, čo znamená, že ak sa použijú údaje na konsolidovanej úrovni, SRB sa cíti povinná použiť údajové body pre každú inštitúciu v skupine, čím ovplyvní jej trhové podiely.  Voľnosť na výber správy o úrovni poskytnutých údajových bodov prináleží inštitúcii za predpokladu, že sú všeobecné pokyny uvedené v karte „Prečítaj ma“ (napr. všeobecný pokyn č. 6) splnené.
Vyberte prosím z rozbaľovacieho zoznamu.</t>
  </si>
  <si>
    <t>Vyberte prosím z rozbaľovacieho zoznamu.</t>
  </si>
  <si>
    <t>Pole 4B6: LCR musí byť väčší alebo rovný 1.</t>
  </si>
  <si>
    <t>Pole 4A7: Ukazovateľ finančnej páky by sa mal uviesť ako desatinné miesto a nie ako percento. Jeho hodnota by mala byť menšia alebo rovná 1.</t>
  </si>
  <si>
    <t>Pole 4B6: Ukazovateľ LCR by sa mal uviesť ako desatinné miesto a nie ako percento. Jeho hodnota by mala byť menšia alebo rovná 100.</t>
  </si>
  <si>
    <t>Pole 4A16: Ukazovateľ CET1 by mal byť väčší alebo rovný 0,0450.</t>
  </si>
  <si>
    <t>Pole 4A16: Ukazovateľ CET1 by sa mal uvádzať ako desatinné miesto a nie ako percento. Jeho hodnota by mala byť menšia alebo rovná 4,5000.</t>
  </si>
  <si>
    <t>Pole 4A18: TRE/TA by sa mal uvádzať ako desatinné miesto a nie ako percento. Jeho hodnota by mala byť menšia alebo rovná 2.</t>
  </si>
  <si>
    <t>Sellele väljale "Jah" vastamine käivitab protsessi, mille käigus hinnatakse, kas asutuse suhtes kohaldatakse delegeeritud määruse artikli 10 lõike 8 sätteid asutuste kohta, mille potentsiaalne riskiprofiil on ebaproportsionaalne nende väiksuse suhtes.</t>
  </si>
  <si>
    <t>. „Tuletisinstrument“ on tuletisinstrumendid kapitalinõuete määruse lisa II tähenduses (ja seega välistatakse krediidituletisinstrumendid). 
. „Finantsvõimenduse määra metoodika“ tähendab siin kapitalinõuete määrust ja eelkõige selle artikli 429 ja 429a rakendamist tuletisinstrumentide kohaldamisalal, nagu on määratletud selle välja jaoks.</t>
  </si>
  <si>
    <t>. „tuletisinstrument“: vt 2C1</t>
  </si>
  <si>
    <t xml:space="preserve">. „Kliirimistegevusega seotud kvalifitseeruvad kohustused“ on artikli 2 punktis 3 [määrus (EL) nr 648/2012] määratletud kliirimistegevusega seotud kohustused, sealhulgas kohustused, mis tulenevad mis tahes meetmetest, mille keskne vastaspool võtab, et täita võimendustagatise nõudeid, luua tagatisfond ja säilitada piisavad eelrahastatud rahalised vahendid, millega katta võimalik kahju kõnealuse määruse kohase kaskaadi põhimõtte alusel, ning et investeerida oma rahalised vahendid vastavalt kõnealuse määruse artiklile 47 [määrus (EL) nr 648/2012].
. „tuletisinstrumendid“ ja „finantsvõimenduse määra metoodika“: vt 2C1 </t>
  </si>
  <si>
    <t>. „Väärtpaberite keskdepositooriumi tegevusega seotud tuletisinstrumentides tulenevad kvalifitseeruvad kohustused“ on kohustused, mis on seotud väärtpaberite keskdepositooriumiga, sh sellised kohustused väärtpaberite keskdepositooriumi liikmete või teenuseosutajate ees, mille lõpptähtaeg on alla seitsme päeva ja mis tulenevad tegevusest, mille kohta on talle väljastatud panganduskõrvalteenuste luba kooskõlas määruse (EL) nr 909/2014 IV jaotisega, kuid v.a muud sellistest panganduskõrvalteenustest tulenevad kohustused.
.  „tuletisinstrumendid“ ja „finantsvõimenduse määra metoodika“: vt 2C1</t>
  </si>
  <si>
    <t>. LEI-koodi tähed peavad olema ladina tähestikus.
. Lahtri vorming peab jääma "Tekstiks". See on eriti oluline, kui LEI-kood koosneb ainult numbritest.</t>
  </si>
  <si>
    <t>Kui krediidiasutus või investeerimisühing liitus teise kohaldamisalasse jääva asutusega pärast aruandekuupäeva (vt 1E1), peab selle välja vastus olema "Jah".
Valige rippmenüüst</t>
  </si>
  <si>
    <t>. See väli on kohaldatav vaid tuletisinstrumentide lepingutest tulenevatele kohustustele, mida hoitakse aruandekuupäeval bilansis krediidiasutuse rakendatavate raamatupidamisstandardite alusel aruandeaasta finantsaruannete jaoks (mis võimaldavad määrata kindlaks aruandekuupäeva aruandlusvormi jaoks (vt vahelehe „Teave“ jao B „Üldjuhis aruandlusvormi täitmiseks“ 4. punkt). 
. Sellel väljal tuleb esitada tuletisinstrumentide lepingutest tulenevate kohustuste bilansiline väärtus (nagu on määratletud punktis 2C1) aruandekuupäeval ja nagu on esitatud eespool osutatud aruandeaasta finantsaruannetes. See võimaldab tagada järjepidevuse kõnealuse välja ja eespool esitatud välja „Kohustuste kogusumma“ (2A1) vahel.</t>
  </si>
  <si>
    <t>Krediidiasutuse või investeerimisühingu hoitavate tuletisinstrumentidest (vt määratlust punktis 2C1) tulenevate kliirimistegevusega seotud kvalifitseeruvaid kohustusi (vt määratlusi) tuleb hinnata finantsvõimenduse määra metoodikaga võrdlusaasta kohta kvartaalselt, nii et kvartali väärtuste aasta keskmine arvutatakse ja esitatakse sellel väljal (vt määratlust punktis 2C1), isegi kui neid hoitakse riiklike raamatupidamisstandardite kohaselt bilansiväliselt.</t>
  </si>
  <si>
    <t xml:space="preserve">Väärtpaberite keskdepositooriumi tegevustega (vt määratlust) seotud kvalifitseeruvad kohustused, mis tulenevad tuletisinstrumentide lepingutest, tuleb hinnata vastavalt kapitalinõuete finantsvõimenduse määramise metoodikale (vt määratlust punktis 2C1) vaatlusaasta kohta kvartaalselt, nii et aasta keskmine kvartali väärtused arvutatakse ja esitatakse sellel väljal. </t>
  </si>
  <si>
    <t>Kliendi tuletisinstrumendilepingutest pärinevate varade või raha (vt määratlust) hoidmisest tulenevad kvalifitseeruvad kohustused tuleb hinnata vastavalt kapitalinõuete finantsvõimenduse määramise metoodikale (vt määratlust punktis 2C1) võrdlusaasta kohta kvartaalselt, nii et selles väljas arvutatakse ja esitatakse kvartaliandmete aasta keskmine.</t>
  </si>
  <si>
    <t>Tuletisinstrumendilepingutest pärinevatest tugilaenudest (vt määratlust) tulenevad kvalifitseeruvad kohustused (vt määratlust) tuleb hinnata vastavalt kapitalinõuete finantsvõimenduse määramise metoodikale (vt määratlust punktis 2C1) vaatlusaasta kohta kvartaalselt, nii et kvartaalsete väärtuste aasta keskmine arvutatakse ja esitatakse sellel väljal.</t>
  </si>
  <si>
    <t>Tuletisinstrumendilepingutest (vt määratlus punktis 2C1) pärinevatest kvalifitseeruvatest IPS liikmetest (vt määratlus) tulenevad kvalifitseeruvad IPS-kohustused (vt määratlus vasakul) tuleb hinnata vastavalt kapitalinõuete määruse finantsvõimenduse määra metoodikale kvartaalselt võrdlusaastaks, nii et sellel väljal arvutatakse ja esitatakse kvartaliandmete aasta keskmine.</t>
  </si>
  <si>
    <t>Asutus võib arvata maha vaid selliste kvalifitseeruvate IPS-varade summa, nagu selle on hinnanud kvalifitseeruva krediidiasutuste ja investeerimisühingute kaitseskeemi liikme vastaspool (kohustusena), arvestades tuletisinstrumentide korrigeerimist ja tuletisinstrumentide alampiiri tegurit, mis on seotud sama krediidiasutuste ja investeerimisühingute kaitseskeemi liikme vastaspoolega (alaosades E.i ja E.ii esitatud sammud, mille abil saadakse kvalifitseeruvate IPS-kohustuste summa). Seda tuleb hinnata vastavalt finantsvõimenduse määra metoodikale (vaata määratlust punktis 2C1) võrdlusaasta kvartaalselt, nii et kvartali väärtuste aasta keskmine arvutatakse ja esitatakse selles väljas.</t>
  </si>
  <si>
    <t>Tuletisinstrumendilepingutest (vt määratlust punktis 2C1) tulenevad kvalifitseeruvad kontsernisisesed kohustusi (vt määratlust vasakul) tuleb vastavalt kapitalinõuete finantsvõimenduse määramise metoodikale (vt määratlust punktis 2C1) hinnata vaatlusaasta kvartaalsel alusel, nii et kvartaalsete väärtuste aasta keskmine oleks arvutatud ja esitatud selles väljas.</t>
  </si>
  <si>
    <t>Asutus võib arvata maha vaid selliste kvalifitseeruvate kontsernisiseste varade summa, nagu seda on hinnanud kvalifitseeruv kontsernisisene vastaspool (kohustusena), arvestades tuletisinstrumentide korrigeerimist ja tuletisinstrumentide alampiiri tegurit, mis on seotud sama kontsernisisese vastaspoolega (alaosades F.i ja F.ii esitatud sammud, mille abil saadakse kvalifitseeruvate kontsernisiseste kohustuste summa). Seda tuleb hinnata vastavalt finantsvõimenduse määra metoodikale (vaata määratlust punktis 2C1) võrdlusaasta kvartaalselt, nii et kvartali väärtuste aasta keskmine arvutatakse ja esitatakse selles väljas.</t>
  </si>
  <si>
    <t>Väli 4B6: Likviidsuskattekordaja peab olema suurem või võrdne kui 1.</t>
  </si>
  <si>
    <t>Väli 4A7: Finantsvõimenduse määra peab esitama kümnendkohana, mitte protsendina. Selle väärtus peab olema väiksem või võrdne kui 1.</t>
  </si>
  <si>
    <t>Väli 4B6: Likviidsuskattekordaja peab esitama kümnendkohana, mitte protsendina. Selle väärtus peab olema väiksem või võrdne kui 100.</t>
  </si>
  <si>
    <t>Väli 4A16: CET1 riskinäitaja peab olema suurem või võrdne kui 0.0450.</t>
  </si>
  <si>
    <t>Väli 4A16: CET1 riskinäitajat peab esitama kümnendkohana, mitte protsendina. Selle väärtus peab olema väiksem või võrdne kui 4.5000.</t>
  </si>
  <si>
    <t>Väli 4A18: TRE/TA peab esitama kümnendkohana, mitte protsendina. Selle väärtus peab olema väiksem või võrdne kui 2.</t>
  </si>
  <si>
    <t>Rispondendo "Si" a questo campo si avvierà il processo per valutare se l'Articolo 10 (8) del Regolamento Delegato concernente le istituzioni con un profilo potenzialmente sproporzionato rispetto alla loro piccola dimensione, trova applicazione nei confronti dell'istituzione.</t>
  </si>
  <si>
    <t>. “Derivati”, i derivati secondo l’allegato II del CRR (ed esclude quindi i derivati su crediti). 
. “Metodologia di calcolo del coefficiente di leva finanziaria”, fa riferimento all’applicazione dell’articolo 429 e 429 a del CRR ai derivati, secondo la definizione relativa a questo campo.</t>
  </si>
  <si>
    <t xml:space="preserve">. “passività ammissibili legate alle attività di compensazione”, passività legate alle attività di compensazione, secondo la definizione dell’articolo 2, paragrafo 3  del Regolamento (UE) n. 648/2012, comprese quelle risultanti da misure che la controparte centrale adotta per soddisfare i requisiti di margine, istituire un fondo in caso di inadempimento e mantenere sufficienti risorse finanziarie pre-finanziate al fin di coprire le perdite potenziali nell’ambito delle linee di difesa in caso di inadempimento conforme a tale regolamento [regolamento (UE) n. 648/2012], nonché investire le proprie risorse finanziarie ai sensi dell’articolo 47 del medesimo regolamento [regolamento (UE) n. 648/2012].
. “Derivati” e “metodologia di calcolo del coefficiente di leva finanziaria”: cfr. 2C1 </t>
  </si>
  <si>
    <t>. “Passività ammissibili risultanti da derivati legate alle attività di un CSD”: le passività legate alle attività di un depositario centrale di titoli, comprese le passività per i partecipanti o fornitori di servizi del depositario centrale di titoli con scadenza inferiore a sette giorni risultanti dalle attività per le quali ha ottenuto l’autorizzazione a fornire servizi bancari accessori di tipo bancario a norma del titolo IV del regolamento (UE) n. 909/2014, escluse le altre passività risultanti da tali attività di tipo bancario. 
. “Derivati” e “metodologia di calcolo del coefficiente di leva finanziaria”: cfr. il campo 2C1</t>
  </si>
  <si>
    <t>. Le lettere che compongono il codice LEI devono essere in alfabeto latino.
. È necessario che la cella rimanga in formato "testo". Ciò è di particolare importanza quando il codice LEI si compone unicamente di numeri.</t>
  </si>
  <si>
    <t>Nel caso in cui l’ente si sia fuso con un altro ente interessato dopo la data di riferimento (cfr. 1E1), questo campo deve essere compilato indicando “Sì”.
Selezionare dal menù a discesa</t>
  </si>
  <si>
    <t>Passività ammissibili legate alle attività di compensazione (cfr. la definizione) risultanti da contratti derivati​ (cfr. la definizione di cui a 2C1), anche se iscritte fuori bilancio secondo i principi contabili nazionali detenuti dall’ente, devono essere valutate in base alla metodologia di calcolo del coefficiente di leva finanziaria (cfr. la definizione di cui a 2C1) del CRR su base trimestrale per l'anno di riferimento in modo che una media annuale dei valori trimestrali venga calcolata e riportata in questo campo.</t>
  </si>
  <si>
    <t>Le passività ammissibili legate alle attività di un CSD (cfr. definizione) risultanti da contratti derivati (secondo la definizione riportata in 2C1) del CRR su base trimestrale per l’anno di riferimento in modo che una media annuale dei valori trimestrali venga calcolata e segnalata in questo campo.</t>
  </si>
  <si>
    <t>Passività ammissibili scaturite dalla detenzione delle attività o liquidità della clientela (cfr. la definizione) risultanti da contratti derivati devono essere valutate con la metodologia di calcolo del coefficiente di leva finanziaria (cfr. la definizione di cui a 2C1) del CRR su base trimestrale per l’anno di riferimento in modo che una media annuale dei valori trimestrali venga calcolata e segnalata in questo campo.</t>
  </si>
  <si>
    <t>Passività ammissibili risultanti da prestiti agevolati (cfr. la definizione) derivanti da contratti derivati (cfr. la definizione di cui a 2C1) del CRR su base trimestrale per l’anno di riferimento in modo che una media annuale dei valori trimestrali venga calcolata e segnalata in questo campo.</t>
  </si>
  <si>
    <t>Passività ammissibili di un IPS (come definito a sinistra) che scaturiscono da un membro ammissibile di un IPS (cfr. la definizione) risultanti da contratti derivati (cfr. definizione in 2C1) del CRR su base trimestrale per l’anno di riferimento in modo che una media annuale dei valori trimestrali venga calcolata e segnalata in questo campo</t>
  </si>
  <si>
    <t>Un ente può dedurre solo l’importo delle attività ammissibili di un IPS così come valutato dalla controparte membro di un IPS (come passività) tenendo conto della correzione per i derivati e del “fattore minimo dei derivati” della stessa controparte membro di un IPS (passaggi nelle sottosezioni E.i ed E.ii che danno luogo all’importo delle passività ammissibili di un IPS). Devono essere valutate con la metodologia di calcolo del coefficiente di leva finanziaria (cfr. la definizione di cui a 2C1) del CRR su base trimestrale per l’anno di riferimento in modo che una media annuale dei valori trimestrali venga calcolata e segnalata in questo campo.</t>
  </si>
  <si>
    <t>Passività infragruppo ammissibili (come definito a sinistra) risultanti da contratti derivati (cfr. la definizione in 2C1) del CRR su base trimestrale per l’anno di riferimento in modo che una media annuale dei valori trimestrali venga calcolata e segnalata in questo campo.</t>
  </si>
  <si>
    <t>Un ente può dedurre solo l’importo delle attività infragruppo ammissibili così come valutato dalla controparte infragruppo (come passività) tenendo conto della correzione per i derivati e del “fattore minimo derivato” della stessa controparte infragruppo (passaggi nelle sottosezioni F.i ed F.ii che danno luogo all’importo delle passività infragruppo ammissibili). Devono essere valutate con la metodologia di calcolo del coefficiente di leva finanziaria (cfr. la definizione di cui a 2C1) del CRR su base trimestrale per l’anno di riferimento in modo che una media annuale dei valori trimestrali venga calcolata e segnalata in questo campo.</t>
  </si>
  <si>
    <t>Campo 4B6: il LCR deve essere maggiore o uguale a 1.</t>
  </si>
  <si>
    <t>Campo 4A7: il leverage ratio dovrebbe essere riportato in valori decimali e non in termini percentuali. Il suo valore dovrebbe essere inferiore o uguale a 1.</t>
  </si>
  <si>
    <t>Campo 4B6: il LCR dovrebbe essere riportato in valori decimali e non in termini percentuali. Il suo valore dovrebbe essere inferiore o uguale a 100.</t>
  </si>
  <si>
    <t>Campo 4A16: il rapporto CET1 dovrebbe essere maggiore o uguale a 0,0450.</t>
  </si>
  <si>
    <t>Campo 4A16: il rapporto CET1 dovrebbe essere riportato in valori decimali e non in termini percentuali. Il suo valore dovrebbe essere inferiore o uguale a 4,5000.</t>
  </si>
  <si>
    <t>Campo 4A18: il rapporto TRE/TA dovrebbe essere riportato in valori decimali e non in termini percentuali. Il suo valore dovrebbe essere inferiore o uguale a 2.</t>
  </si>
  <si>
    <t>Η επιλογή της τιμής "Ναι" σε αυτό το πεδίο θα ενεργοποιήσει τη διαδικασία αξιολόγησης εάν το άρθρο 10 παράγραφος 8 του κατ 'εξουσιοδότηση κανονισμού, αναφορικά με ιδρύματα που ενδέχεται να έχουν προφίλ κινδύνου δυσανάλογο με το μικρό τους μέγεθος, ισχύει για το ίδρυμα.</t>
  </si>
  <si>
    <t>. Ως «παράγωγα» νοούνται τα παράγωγα σύμφωνα με το παράρτημα II του ΚΚΑ (και ως εκ τούτου εξαιρούνται τα πιστωτικά παράγωγα). 
. Ως «μεθοδολογία του δείκτη μόχλευσης» νοείται εν προκειμένω η εφαρμογή του άρθρου 429 και 429α ΚΚΑ σχετικά με το πεδίο εφαρμογής των παραγώγων, όπως ορίζονται για το παρόν πεδίο.</t>
  </si>
  <si>
    <t xml:space="preserve">. Ως «επιλέξιμα στοιχεία παθητικού που σχετίζονται με δραστηριότητες εκκαθάρισης» νοούνται υποχρεώσεις που σχετίζονται με δραστηριότητες εκκαθάρισης, όπως ορίζονται στο άρθρο 2 σημείο 3 του κανονισμού (ΕΕ) αριθ. 648/2012, συμπεριλαμβανομένων εκείνων που προκύπτουν από μέτρα που λαμβάνει ο κεντρικός αντισυμβαλλόμενος ώστε να πληροί τις απαιτήσεις περιθωρίου ασφαλείας, να σχηματίσει κεφάλαιο εκκαθάρισης και να διατηρήσει επαρκείς προχρηματοδοτημένους χρηματοοικονομικούς πόρους για την κάλυψη δυνητικών ζημιών, ως μέρος των γραμμών άμυνας σε περίπτωση αθέτησης υποχρέωσης, σύμφωνα με τον εν λόγω κανονισμό [Κανονισμός (ΕΕ) αριθ.648/2012], καθώς και να επενδύει τους χρηματοοικονομικούς πόρους του σύμφωνα με το άρθρο 47 του εν λόγω κανονισμού [Κανονισμός (ΕΕ) αριθ.648/2012].
. «παράγωγα» και «μέθοδος του δείκτη μόχλευσης»: βλέπε 2C1 </t>
  </si>
  <si>
    <t>. Ως «επιλέξιμα στοιχεία παθητικού που προκύπτουν από παράγωγα που σχετίζονται με δραστηριότητες ενός ΚΑΤ» νοούνται υποχρεώσεις που σχετίζονται με τις δραστηριότητες ενός κεντρικού αποθετηρίου τίτλων, συμπεριλαμβανομένων των υποχρεώσεων σε συμμετέχοντες ή παρόχους υπηρεσιών του κεντρικού αποθετηρίου τίτλων με διάρκεια μικρότερη των επτά ημερών, που προκύπτουν από δραστηριότητες για τις οποίες έχει λάβει άδεια για την παροχή επικουρικών υπηρεσιών τραπεζικού τύπου, σύμφωνα με τον τίτλο IV του κανονισμού (EE) αριθ. 909/2014, αλλά εξαιρουμένων των άλλων υποχρεώσεων που προκύπτουν από τέτοιες δραστηριότητες τραπεζικού τύπου.
. «παράγωγα» και «μέθοδος του δείκτη μόχλευσης»: βλέπε 2C1</t>
  </si>
  <si>
    <t>.Τα γράμματα του κώδικα LEI πρέπει να καταχωρηθούν με λατινικό αλφάβητο.
.Η μορφοποίηση του κελιού πρέπει να παραμείνει ως "Κείμενο" (text). Αυτό έχει ιδιαίτερη σημασία όταν ο κωδικός LEI αποτελείται μόνο από αριθμούς.</t>
  </si>
  <si>
    <t>Τα επιλέξιμα στοιχεία παθητικού που σχετίζονται με δραστηριότητες εκκαθάρισης (βλέπε ορισμό) και προκύπτουν από συμβάσεις παραγώγων (βλέπε ορισμό στο 2C1) που κατέχει το ίδρυμα, ακόμη και αν λογίζονται εκτός ισολογισμού βάσει εθνικών λογιστικών προτύπων, πρέπει να αποτιμώνται σύμφωνα με τη μέθοδο του δείκτη μόχλευσης (βλέπε ορισμό στο 2C1) του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</si>
  <si>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Επιλέξιμα στοιχεία παθητικού που σχετίζονται με δραστηριότητες ΚΑΤ (βλέπε ορισμό) και προκύπτουν από συμβάσεις παραγώγων θα πρέπει να αποτιμηθούν σύμφωνα με τη μεθοδολογία του δείκτη μόχλευσης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</si>
  <si>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Επιλέξιμα στοιχεία παθητικού που απορρέουν από την κατοχή περιουσιακών στοιχείων πελατών ή ρευστών των πελατών (βλέπε ορισμό) και προκύπτουν από συμβάσεις παραγώγων θα πρέπει να αποτιμηθούν σύμφωνα με τη μεθοδολογία του δείκτη μόχλευσης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</si>
  <si>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Επιλέξιμα στοιχεία παθητικού που προκύπτουν από προνομιακά δάνεια (βλέπε ορισμό) και απορρέουν από συμβάσεις παραγώγων  θα πρέπει να αποτιμηθούν σύμφωνα με τη μέθοδο του δείκτη μόχλευση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</si>
  <si>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Επιλέξιμα στοιχεία παθητικού ΘΣΠ (όπως ορίζονται στα αριστερά) που προκύπτουν από επιλέξιμο μέλος σε ΘΣΠ (βλέπε ορισμό) και απορρέουν από συμβάσεις παραγώγων θα πρέπει να αποτιμηθούν σύμφωνα με τη μέθοδο του δείκτη μόχλευση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</si>
  <si>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Ένα ίδρυμα μπορεί να αφαιρέσει ένα ποσό επιλέξιμου στοιχείου ενεργητικού ΘΣΠ μόνον εφόσον αυτό αποτιμάται από το αντισυμβαλλόμενο μέλος σε ΘΣΠ (ως στοιχείο παθητικού) λαμβάνοντας υπόψη την προσαρμογή παραγώγων και τον «συντελεστή κατώτατου ορίου παραγώγων» του ιδίου αντισυμβαλλόμενου μέλους σε ΘΣΠ (στάδια των υποτμημάτων E.i και E.ii από τα οποία απορρέει το ποσό επιλέξιμων στοιχείων παθητικού ΘΣΠ).Θα πρέπει να αποτιμηθεί σύμφωνα με τη μέθοδο του δείκτη μόχλευση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</si>
  <si>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Επιλέξιμα ενδοομιλικά στοιχεία παθητικού (όπως ορίζονται στα αριστερά) που προκύπτουν από συμβάσεις παραγώγων θα πρέπει να αποτιμηθούν σύμφωνα με τη μέθοδο του δείκτη μόχλευση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</si>
  <si>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Ένα ίδρυμα μπορεί να αφαιρέσει ένα ποσό επιλέξιμου ενδοομιλικού στοιχείου ενεργητικού μόνον εφόσον αυτό αποτιμάται από τον ενδοομιλικό αντισυμβαλλόμενο (ως στοιχείο παθητικού) λαμβάνοντας υπόψη την προσαρμογή παραγώγων και τον «συντελεστή κατώτατου ορίου παραγώγων» του ιδίου ενδοομιλικού αντισυμβαλλόμενου (στάδια των υποτμημάτων F.i και F.ii από τα οποία απορρέει το ποσό επιλέξιμων ενδοομιλικών στοιχείων παθητικού). Θα πρέπει να αποτιμηθεί σύμφωνα με τη μέθοδο του δείκτη μόχλευση (βλέπε ορισμό στο 2C1) της ΚΚΑ/CRR σε τριμηνιαία βάση του έτους αναφοράς έτσι ώστε να υπολογιστεί και να αναγραφεί στο παρόν πεδίο ένας ετήσιος μέσος όρος από τριμηνιαίες τιμές.</t>
  </si>
  <si>
    <t>Πεδίο 4B6: Ο δείκτης κάλυψης ρευστότητας (LCR) θα πρέπει να είναι μεγαλύτερος ή ίσος με 1.</t>
  </si>
  <si>
    <t>Πεδίο 4A7: Ο δείκτης μόχλευσης θα πρέπει να αναφέρεται ως δεκαδικός και όχι ως ποσοστό. Η τιμή του πρέπει να είναι μικρότερη ή ίση με 1.</t>
  </si>
  <si>
    <t>Πεδίο 4B6:  Ο δείκτης κάλυψης ρευστότητας (LCR) θα πρέπει να αναφέρεται ως δεκαδικός και όχι ως ποσοστό. Η τιμή του πρέπει να είναι μικρότερη ή ίση με 100.</t>
  </si>
  <si>
    <t>Πεδίο 4A16: Ο δείκτης CET1 θα πρέπει να είναι μεγαλύτερος ή ίσος με 0,0450.</t>
  </si>
  <si>
    <t>Πεδίο 4A16: Ο δείκτης CET1 πρέπει να αναφέρεται ως δεκαδικός και όχι ως ποσοστό. Η τιμή του πρέπει να είναι μικρότερη ή ίση με 4.5000.</t>
  </si>
  <si>
    <t xml:space="preserve"> Πεδίο 4A18: Ο λόγος  του συνολικού ανοίγματος σε κίνδυνο προς το σύνολο ενεργητικού (TRE/TA) θα  πρέπει να αναφέρεται ως δεκαδικό και όχι ως ποσοστό. Η τιμή του πρέπει να είναι μικρότερη ή ίση με 2.</t>
  </si>
  <si>
    <t xml:space="preserve">Προθεσμία υποβολής: Το ολοκληρωμένο έντυπο αναφοράς θα πρέπει να επιστραφεί στην εθνική αρχή εξυγίανσης σύμφωνα με τις λεπτομέρειες που ορίζει η εν λόγω αρχή (Υποσημείωση 3). </t>
  </si>
  <si>
    <t xml:space="preserve">Σε περίπτωση που δεν υποβληθούν πληροφορίες από το ίδρυμα, το SRB θα χρησιμοποιεί εκτιμήσεις ή δικές του παραδοχές για τον υπολογισμό της ετήσιας εισφοράς του ιδρύματος ή θα κατατάσσει το ίδρυμα στον υψηλότερο πολλαπλασιαστή ρύθμισης κινδύνου όπως αναφέρεται στο άρθρο 9 του κατ’ εξουσιοδότηση κανονισμού (Υποσημείωση 6). </t>
  </si>
  <si>
    <t>Εάν οι πληροφορίες ή τα δεδομένα που υποβάλλονται στην εθνική αρχή εξυγίανσης υπόκεινται σε επικαιροποιήσεις ή διορθώσεις, οι εν λόγω επικαιροποιήσεις ή διορθώσεις θα πρέπει να υποβάλλονται στην εθνική αρχή εξυγίανσης χωρίς αδικαιολόγητη καθυστέρηση (Υποσημειώσεις 3). Σε αυτές τις περιπτώσεις, το SRB θα προσαρμόζει την ετήσια εισφορά σύμφωνα με τις επικαιροποιημένες πληροφορίες κατά τον υπολογισμό της ετήσιας εισφοράς του εν λόγω ιδρύματος για την επόμενη περίοδο εισφορών (Υποσημείωση 6).</t>
  </si>
  <si>
    <t xml:space="preserve">. RIAD-Code: Eindeutiger Identifizierungscode der EZB für monetäre Finanzinstitute
. Alle  RIAD-Codes beginnen mit dem zweistelligen ISO-Ländercode. 
. Link zur Suchmaschine der EZB für RIAD-IDs: 
https://www.ecb.europa.eu/paym/html/midMFI.en.html
Identifizierungscode des Einheitlichen Abwicklungsausschusses:
. Der Identifizierungscode des Einheitlichen Abwicklungsausschusses ist die von der nationalen Abwicklungsbehörde zugewiesene nationale Kennziffer, am Anfang ergänzt mit dem zweistelligen ISO-Ländercode, sofern die nationale Kennung nicht bereits mit dem zweistelligen ISO-Ländercode beginnt.
</t>
  </si>
  <si>
    <t>Wird dieses Feld mit "Ja" beantwortet, wird das Verfahren zur Beurteilung, ob ein Institut gemäß Artikel 10 Absatz 8 Delegierte Verordnung ein Risikoprofil aufweist, welches möglicherweise unverhältnismäßig zu seiner geringen Größe ist, angestoßen.</t>
  </si>
  <si>
    <t>. „Derivate“ bezeichnet Derivate gemäß Anhang II der Eigenmittelverordnung (demzufolge sind Kreditderivate ausgenommen). 
. Die „Methode zur Berechnung der Verschuldungsquote“ bezeichnet hier die Anwendung von Artikel 429 und 429a der Eigenmittelverordnung auf den Anwendungsbereich der Derivate nach der Begriffsbestimmung in diesem Feld.</t>
  </si>
  <si>
    <t xml:space="preserve">. „Relevante Verbindlichkeiten im Zusammenhang mit Clearing-Tätigkeiten“ bezeichnen Verbindlichkeiten im Zusammenhang mit Clearing-Tätigkeiten gemäß Artikel 2 Nummer 3 der Verordnung (EU) Nr. 648/2012, einschließlich jener, die sich aus sämtlichen Maßnahmen ergeben, die die zentrale Gegenpartei ergreift, um die Einschussforderungen zu erfüllen, einen Ausfallfonds zu unterhalten und über sonstige Finanzmittel zur Deckung potenzieller Verluste zu verfügen, als Teil des Wasserfallprinzips gemäß dieser Verordnung (Verordnung (EU) Nr. 648/2012) sowie zur Anlage ihrer Finanzmittel im Einklang mit Artikel 47 dieser Verordnung (Verordnung (EU) Nr. 648/2012).
. „Derivate“ und „Verschuldungsquote“: siehe 2C1. </t>
  </si>
  <si>
    <t>. „Relevante Verbindlichkeiten aus Derivaten im Zusammenhang mit den Tätigkeiten eines Zentralverwahrers“ bezeichnet Verbindlichkeiten im Zusammenhang mit den Tätigkeiten eines Zentralverwahrers, einschließlich Verbindlichkeiten gegenüber Teilnehmern oder Dienstleistern des Zentralverwahrers mit einer Laufzeit von weniger als sieben Tagen, die aus Tätigkeiten erwachsen, für die ihm eine Genehmigung zur Erbringung bankartiger Nebendienstleistungen im Einklang mit Titel IV der Verordnung (EU) Nr. 909/2014 erteilt wurde, jedoch unter Ausschluss anderer aus solchen bankartigen Tätigkeiten erwachsender Verbindlichkeiten.
. „Derivate“ und „Verschuldungsquote“: siehe 2C1.</t>
  </si>
  <si>
    <t>„Ja“ bedeutet, dass die drei folgenden Bedingungen zum Stichtag erfüllt sind:
a) das Institut gehört einer Gruppe an, die nach Erhalt staatlicher oder vergleichbarer Gelder, wie etwa aus einem Abwicklungsfinanzierungsmechanismus, einer Reorganisation unterzogen wurde;
b) das Institut gehört einer Gruppe an, die sich noch im Reorganisations-, Abwicklungs- oder Liquidationsprozess befindet;
c) das Institut gehört einer Gruppe an, die sich nicht in den letzten beiden Jahren der Umsetzung des Reorganisationsplans befindet.</t>
  </si>
  <si>
    <t>Bitte wählen Sie aus dem Drop-down-Menü.</t>
  </si>
  <si>
    <t>In diesem Feld kann das Institut seinen RIAD-Code angeben. Identifizierungscode des Einheitlichen Abwicklungsausschusses: Zu verwenden, wenn kein RIAD-Code verfügbar ist.</t>
  </si>
  <si>
    <t>. Die Buchstaben des LEI-Codes müssen alle im lateinischen Alphabet sein.
. Das Format der Zelle muss als „Text“ beibehalten werden. Dies ist besonders wichtig, wenn der LEI-Code nur aus Zahlen besteht.</t>
  </si>
  <si>
    <t xml:space="preserve">Bitte wählen Sie aus dem Drop-down-Menü. </t>
  </si>
  <si>
    <t>Wenn der Wert in diesem Feld „Ja“ lautet, müssen in dem gesamten Meldeformular Informationen auf konsolidierter Ebene angegeben werden (siehe Nr. 7 des Abschnitts B „Allgemeine Anweisungen für das Ausfüllen des Meldeformulars“ im Reiter „Lies mich“).
Bitte wählen Sie aus dem Drop-down-Menü.</t>
  </si>
  <si>
    <t>Wenn in diesem Feld „Ja“ angegeben wird, muss das folgende Feld 1C4 mit „Ja“ oder „Nein“ beantwortet werden. Wenn der Wert in diesem Feld „Nein“ lautet, muss im folgenden Feld 1C4 „Nicht zutreffend“ eingegeben werden.
Bitte wählen Sie aus dem Drop-down-Menü.</t>
  </si>
  <si>
    <t>Wenn in diesem Feld „Ja“ angegeben wird, dann: 
a) kann das Institut die Verbindlichkeiten (und Vermögenswerte), die das Institut mittels einer Vereinbarung mit einem anderen Institut gebildet hat, das ebenfalls Mitglied desselben institutsbezogenen Sicherungssystems ist, abziehen (siehe Reiter 3. Abzüge – Abschnitt E); und
b) wird dies im Rahmen der Risikoanpassung an die jährlichen Grundbeiträge berücksichtigt (siehe Reiter 4. Risikoanpassung – Abschnitt D).
Bitte wählen Sie aus dem Drop-down-Menü.</t>
  </si>
  <si>
    <t>Wenn in diesem Feld „Ja“ eingetragen ist, kann das Institut die Verbindlichkeiten im Zusammenhang mit Clearing-Tätigkeiten abziehen (siehe Reiter 3. Abzüge – Abschnitt A).
Bitte wählen Sie aus dem Drop-down-Menü.</t>
  </si>
  <si>
    <t>Wenn der Wert in diesem Feld „Ja“ lautet, kann das Institut die Verbindlichkeiten im Zusammenhang mit Tätigkeiten eines Zentralverwahrer abziehen (siehe Reiter 3. Abzüge – Abschnitt B).
Bitte wählen Sie aus dem Drop-down-Menü.</t>
  </si>
  <si>
    <t>Wenn der Wert in diesem Feld „Ja“ lautet, kann das Institut die Verbindlichkeiten abziehen, die durch die Verwaltung von Kundenvermögen oder Kundengeldern entstehen (siehe Reiter 3. Abzüge – Abschnitt C).
Bitte wählen Sie aus dem Drop-down-Menü.</t>
  </si>
  <si>
    <t>Wenn der Wert in diesem Feld „Ja“ lautet, dann muss das Institut bestimmte Kapital- und Liquiditätsanforderungen nicht erfüllen oder kann von diesen befreit werden und erfüllt somit die Voraussetzungen für eine vereinfachte Berechnungsmethode:
a) Wenn in Feld 2B2 „Ja“ angegeben ist, dann erfüllt das Institut die Voraussetzungen für den vereinfachten Pauschalsatz und muss nur die Reiter 1 und 2 bis Abschnitt B ausfüllen.
b) Wenn in Feld 2B2 „Nein“ angegeben ist, dann erfüllt es die Bedingungen für eine vereinfachte Berechnungsmethode (siehe Reiter 3 Abzüge – Abschnitt G).
Bitte wählen Sie aus dem Drop-down-Menü.</t>
  </si>
  <si>
    <t>Wenn der Wert in diesem Feld „Ja“ lautet, kann das Institut die Verbindlichkeiten im Zusammenhang mit Förderdarlehen abziehen (siehe Reiter 3. Abzüge – Abschnitt D).
Institute, die Verbindlichkeiten im Wege dieser Optionen in Abzug bringen, können aufgefordert werden, zusätzliche Informationen zur Feststellung der Zulässigkeit vorzulegen.
Bitte wählen Sie aus dem Drop-down-Menü.</t>
  </si>
  <si>
    <t>Wenn der Wert in diesem Feld „Ja“ lautet, dann erfüllt das Institut die Voraussetzungen für eine vereinfachte Berechnungsmethode:
a) Wenn in 2B2 „Ja“ angegeben ist, dann erfüllt das Institut die Voraussetzungen für den vereinfachten Pauschalsatz und muss nur die Reiter 1 und 2 bis Abschnitt B ausfüllen.
b) Wenn in 2B2 „Nein“ angegeben ist, dann erfüllt es die Bedingungen für eine vereinfachte Berechnungsmethode (siehe Reiter 3 Abzüge – Abschnitt G).
Bitte wählen Sie aus dem Drop-down-Menü.</t>
  </si>
  <si>
    <t>Sofern ein Zusammenschluss des Instituts mit einem anderen Institut im Geltungsbereich nach dem Stichtag (siehe Feld 1E1) stattfand, ist in diesem Feld „Ja“ anzugeben.
Bitte wählen Sie aus dem Drop-down-Menü.</t>
  </si>
  <si>
    <t>Relevante Verbindlichkeiten im Zusammenhang mit Clearing-Tätigkeiten (siehe Definition), die sich aus Derivaten ergeben, selbst wenn diese im Rahmen nationaler Rechnungslegungsstandards außerbilanziell gebucht werden, müssen im Einklang mit der in der Eigenmittelverordnung festgelegten Verschuldungsquote (siehe Definition in 2C1) für das Bezugsjahr auf Quartalsbasis bewertet werden, sodass ein jährlicher Durchschnitt der vierteljährlichen Werte berechnet und für dieses Feld gemeldet wird.</t>
  </si>
  <si>
    <t>Relevante Verbindlichkeiten im Zusammenhang mit Tätigkeiten eines Zentralverwahrers (siehe Definition), die sich aus Derivaten ergeben, müssen im Einklang mit der in der Eigenmittelverordnung festgelegten Verschuldungsquote (siehe Definition in 2C1) für das Bezugsjahr auf Quartalsbasis bewertet werden, sodass ein jährlicher Durchschnitt der vierteljährlichen Werte berechnet und für dieses Feld gemeldet wird.</t>
  </si>
  <si>
    <t>Relevante Verbindlichkeiten, die durch das Halten von Kundenvermögen oder Kundengeldern (siehe Definition), die sich aus Derivaten ergeben, müssen im Einklang mit der in der Eigenmittelverordnung festgelegten Verschuldungsquote (siehe Definition in 2C1) für das Bezugsjahr auf Quartalsbasis bewertet werden, sodass ein jährlicher Durchschnitt der vierteljährlichen Werte berechnet und für dieses Feld gemeldet wird.</t>
  </si>
  <si>
    <t>Relevante Verbindlichkeiten im Zusammenhang mit Förderdarlehen (siehe Definition), die sich aus Derivaten ergeben, müssen im Einklang mit der in der Eigenmittelverordnung festgelegten Verschuldungsquote (siehe Definition in 2C1) für das Bezugsjahr auf Quartalsbasis bewertet werden, sodass ein jährlicher Durchschnitt der vierteljährlichen Werte berechnet und für dieses Feld gemeldet wird.</t>
  </si>
  <si>
    <t>Relevante Verbindlichkeiten aus institutsbezogenen Sicherungssystemen (siehe Definition auf der linken Seite), die sich in Zusammenhang mit einem qualifizierten Mitglied eines institutsbezogenen Sicherungssystems (siehe Definition) und aus Derivaten ergeben, müssen im Einklang mit der in der Eigenmittelverordnung festgelegten Verschuldungsquote (siehe Definition in 2C1) für das Bezugsjahr auf Quartalsbasis bewertet werden, sodass ein jährlicher Durchschnitt der vierteljährlichen Werte berechnet und für dieses Feld gemeldet wird.</t>
  </si>
  <si>
    <t>Ein Institut kann lediglich einen relevanten Vermögenswert im Zusammenhang mit institutsbezogenen Sicherungssystemen, wie er von dem Partnermitglied des institutsbezogenen Sicherungssystems (als Verbindlichkeit) unter Berücksichtigung der derivativen Anpassung und der „derivativen Untergrenze“ desselben Partnermitglieds des institutsbezogenen Sicherungssystems (Schritte in den Unterabschnitten E.i und E.ii, aus denen sich der Betrag der relevanten Verbindlichkeiten aus institutsbezogenen Sicherungssystemen ergibt) bewertet wurde, abziehen. Der Betrag muss im Einklang mit der in der Eigenmittelverordnung festgelegten Verschuldungsquote (siehe Definition in 2C1) für das Bezugsjahr auf Quartalsbasis bewertet werden, sodass in diesem Feld ein jährlicher Durchschnitt der vierteljährlichen Werte berechnet und für dieses Feld gemeldet wird.</t>
  </si>
  <si>
    <t>Relevante gruppeninterne Verbindlichkeiten (nach der Definition auf der linken Seite), die sich aus Derivaten ergeben, müssen im Einklang mit der in der Eigenmittelverordnung festgelegten Verschuldungsquote (siehe Definition in 2C1) für das Bezugsjahr auf Quartalsbasis bewertet werden, sodass ein jährlicher Durchschnitt der vierteljährlichen Werte berechnet und für dieses Feld gemeldet wird.</t>
  </si>
  <si>
    <t>Ein Institut kann lediglich einen relevanten gruppeninternen Vermögenswert, wie er von der gruppeninternen Gegenpartei (als Verbindlichkeit) unter Berücksichtigung der derivativen Anpassung und der „derivativen Untergrenze“ derselben gruppeninternen Gegenpartei (Schritte in den Unterabschnitten F.i und F.ii, aus denen sich der Betrag der relevanten gruppeninternen Verbindlichkeiten ergibt) bewertet wurde, abziehen. Der Betrag muss im Einklang mit der in der Eigenmittelverordnung festgelegtenVerschuldungsquote (siehe Definition in 2C1) für das Bezugsjahr auf Quartalsbasis bewertet werden, sodass in diesem Feld ein jährlicher Durchschnitt der vierteljährlichen Werte berechnet und für dieses Feld gemeldet wird.</t>
  </si>
  <si>
    <t>. Das Feld wird automatisch auf der Grundlage des Felds 1C8 in Reiter „1. Allgemeine Angaben“ generiert. 
. Eine Wertpapierfirma, die nur für eingeschränkte Dienstleistungen und Tätigkeiten zugelassen ist, kann die Voraussetzungen für den vereinfachten Pauschalansatz erfüllen, der speziell für diese Institute gilt (siehe Feld 2B2). Für dieses Institut sind keine weiteren Informationen erforderlich.
. Anderenfalls erfüllen sie die Bedingungen für einen vereinfachten Ansatz. In diesem Fall müssen in Reiter 4 keine Einträge vorgenommen werden.
. De Abwicklungsbehörde könnte aber nach der Beurteilung des Risikoprofils zusätzliche Informationen anfordern und die Institute könnten möglicherweise gebeten werden, das vollständige Meldeformular auszufüllen (Reiter 1 bis 4).
Bitte wählen Sie aus dem Drop-down-Menü.</t>
  </si>
  <si>
    <t>. Das Feld wird automatisch auf der Grundlage des Felds 1C10 in Reiter „1. Allgemeine Angaben“ generiert. 
. Hypothekenkreditinstitute kommen ebenfalls für Pauschalen für kleine Institute infrage (siehe Feld 2B2).  Für dieses Institut sind keine weiteren Informationen erforderlich.
. Anderenfalls erfüllen sie die Bedingungen für einen vereinfachten Ansatz, der speziell für diese Institute gilt (50 % des jährlichen Grundbeitrags unter Berücksichtigung von Abzügen). In diesem Fall müssen in Reiter 4 keine Einträge vorgenommen werden.
. Die Abwicklungsbehörde könnte aber nach der Beurteilung des Risikoprofils zusätzliche Informationen anfordern und die Institute könnten möglicherweise gebeten werden, das vollständige Meldeformular auszufüllen (Reiter 1 bis 4).
Bitte wählen Sie aus dem Drop-down-Menü.</t>
  </si>
  <si>
    <t>. „Ja“ bedeutet, dass die zuständige Behörde dem Institut eine Ausnahme von der Anwendung des Risikoindikators „Verschuldungsquote“ zum Stichtag unter den in Teil 1 Titel II Kapitel 1 der Eigenmittelverordnung definierten Umständen gewährt hat.
. „Nein“ bedeutet, dass dem Institut keine solche Ausnahme gewährt wurde. Folglich muss der Wert in Feld 4A2 „Einzelebene“ und der Wert in den Feldern 4A3 bis 4A6 frei bleiben. Zudem muss das Institut in Feld 4A7 die Verschuldungsquote zum Stichtag auf Einzelebene der Rechtsperson melden.
Bitte wählen Sie aus dem Drop-down-Menü.</t>
  </si>
  <si>
    <t>Entsprechend der allgemeinen Anweisung Nr. 7 im Reiter „Lies mich“ sind in Fällen, in denen eine zuständige Behörde einem Institut für die Anwendung eines Risikoindikators eine Ausnahme gewährt hat, die einschlägigen Risikoindikatoren auf konsolidierter Basis zu melden. In diesen Fällen wird das mit Hilfe dieser Indikatoren auf konsolidierter Ebene gewonnene Ergebnis jedem der Gruppe angehörenden Institut für die Berechnung seiner Risikoindikatoren zugewiesen. Wenn trotz Gewährung einer Ausnahme weder Zahlen auf teilkonsolidierter noch auf konsolidierter Ebene verfügbar sind, müssen die zugehörigen Risikoindikatoren auf Einzelebene der Rechtsperson ermittelt und gemeldet werden.
Bitte wählen Sie aus dem Drop-down-Menü.</t>
  </si>
  <si>
    <t>. Ja“ bedeutet, dass die zuständige Behörde Instituten auf Einzelebene Ausnahmen von der Anwendung des Risikoindikators „Harte Kernkapitalquote“ (gemäß unten stehender Definition) gewährt, und dem Institut diese Ausnahme zum Stichtag unter den in Teil 1 Titel II Kapitel 1 der Eigenmittelverordnung definierten Umständen gewährt hat.
. „Nein“ bedeutet, dass dem Institut keine solche Ausnahme gewährt wurde. Folglich muss der Wert in unten stehendem Feld 4A9 „Einzelebene“ und der Wert in den Feldern 4A10 bis 4A13 frei bleiben. Zudem muss das Institut in den Feldern 4A14 und 4A15 die Risikoindikatoren zum Stichtag auf Einzelebene der Rechtsperson melden.
Bitte wählen Sie aus dem Drop-down-Menü.</t>
  </si>
  <si>
    <t>Es gelten die gleichen Regeln wie für 4A2.
Bitte wählen Sie aus dem Drop-down-Menü.</t>
  </si>
  <si>
    <t>. „Ja“ bedeutet, dass die zuständige Behörde dem Institut eine Ausnahme von der Anwendung des Risikoindikators „Liquiditätsdeckungsquote“ zum Stichtag unter den in Teil 1 Titel II Kapitel 1 der Eigenmittelverordnung definierten Umständen gewährt hat.
. „Nein“ bedeutet, dass dem Institut keine solche Ausnahme gewährt wurde. Folglich muss der Wert in unten stehendem Feld 4B2 „Einzelebene“ und der Wert in den Feldern 4B3 bis 4B5 frei bleiben. Zudem muss das Institut in Feld 4B6 den Risikoindikator zum Stichtag auf Einzelebene der Rechtsperson melden.
Bitte wählen Sie aus dem Drop-down-Menü.</t>
  </si>
  <si>
    <t>Entsprechend der allgemeinen Anweisung Nr. 7 im Reiter „Lies mich“ ist in Fällen, in denen eine zuständige Behörde einem Institut für die Anwendung eines Indikators Liquiditätsdeckungsquote eine Ausnahme gewährt hat, auf Ebene der Liquiditätsuntergruppe eine Meldung zu machen. Das mit Hilfe des Indikators auf Ebene der Liquiditätsuntergruppe gewonnene Ergebnis wird jedem der Liquiditätsuntergruppe angehörenden Institut für die Berechnung seines Risikoindikators zugewiesen.
Bitte wählen Sie aus dem Drop-down-Menü.</t>
  </si>
  <si>
    <t>.„Ja“ bedeutet, dass die zuständige Behörde dem Institut eine Ausnahme von der Meldung der Indikatoren Interbankendarlehen und ‑einlagen zum Stichtag unter den in der Eigenmittelverordnung definierten Umständen gewährt hat.
.„Nein“ bedeutet, dass dem Institut keine solche Ausnahme gewährt wurde. Folglich muss der Wert im untenstehenden Feld 4C2 „Einzelebene“ heißen und der Wert in den Feldern 4C3 bis 4C5 frei bleiben. Zudem muss das Institut in den Feldern 4C6 und 4C7 den Risikoindikator zum Stichtag auf der Einzelebene der Rechtsperson melden.
Bitte wählen Sie aus dem Drop-down-Menü.</t>
  </si>
  <si>
    <t>Die hier zu meldenden Datenpunkte (Interbankendarlehen und Interbankeneinlagen) sind keine aufsichtsrechtlichen Kennzahlen, sondern Marktanteile.  In Übereinstimmung mit der Delegierten Verordnung kann der SRB Datenpunkte auf konsolidierter Ebene akzeptieren, wenn die zuständige Behörde gemäß der Eigenmittelverordnung eine Ausnahme von der Anwendung der Meldeanforderung gewährt hat.  Allerdings ist weiterhin der Grundsatz in der allgemeinen Anweisung Nr. 7 des „Lies-mich“-Reiters anwendbar. Wenn Daten auf konsolidierter Ebene verwendet werden, muss der SRB also die Datenpunkte für jedes der Gruppe angehörenden Instituts verwenden, was sich auf seinen Marktanteil auswirkt.  Es liegt im Ermessen des Instituts, die Meldeebene der gemeldeten Datenpunkte auszuwählen; dabei muss es jedoch die allgemeinen Anweisungen im Reiter „Lies mich“ (z. B. allgemeine Anweisung Nr. 6) einhalten.
Bitte wählen Sie aus dem Drop-down-Menü.</t>
  </si>
  <si>
    <t xml:space="preserve">Bitte wählen Sie aus dem Drop-down-Menü </t>
  </si>
  <si>
    <t>Feld 4B6: Die LCR sollte größer oder gleich 1 sein.</t>
  </si>
  <si>
    <t>Feld 4A7: Die Verschuldungsquote (Leverage Ratio) ist als Dezimalzahl und nicht als Prozentsatz anzugeben. Sein Wert sollte kleiner oder gleich 1 sein.</t>
  </si>
  <si>
    <t>Feld 4B6: Die LCR ist als Dezimalzahl und nicht als Prozentsatz anzugeben. Sein Wert sollte kleiner oder gleich 100 sein.</t>
  </si>
  <si>
    <t>Feld 4A16: Die harte Kernkapitalquote (CET1-Verhältnis) sollte größer oder gleich 0,0450 sein.</t>
  </si>
  <si>
    <t>Feld 4A16: Die harte Kernkapitalquote (CET1-Verhältnis) ist als Dezimalzahl und nicht als Prozentsatz anzugeben. Sein Wert sollte kleiner oder gleich 4,5000 sein.</t>
  </si>
  <si>
    <t>Feld 4A18: Die Gesamtrisikoexponierung dividiert durch die Summe der Vermögenswerte (TRE/TA) ist als Dezimalzahl und nicht als Prozentsatz anzugeben. Sein Wert sollte kleiner oder gleich 2 sein.</t>
  </si>
  <si>
    <t xml:space="preserve">Einreichungsfrist: Das vollständige Meldeformular muss der nationalen Abwicklungsbehörde in Übereinstimmung mit den von dieser Behörde festgelegten Modalitäten (Fußnote 3) übermittelt werden. </t>
  </si>
  <si>
    <t xml:space="preserve">Werden die Informationen von dem Institut nicht bereitgestellt, so legt der Ausschuss für die einheitliche Abwicklung bei der Berechnung des jährlichen Beitrags des betreffenden Instituts Schätzungen oder eigene Annahmen zugrunde oder weist dem betreffenden Institut den höchsten Risikoanpassungsmultiplikator gemäß Artikel 9 der Delegierten Verordnung zu (Fußnote 6). </t>
  </si>
  <si>
    <t>Werden die der nationalen Abwicklungsbehörde übermittelten Informationen bzw. Daten aktualisiert oder korrigiert, sind die Aktualisierungen bzw. Korrekturen der nationalen Abwicklungsbehörde unverzüglich zu übermitteln (Fußnote 3). In diesen Fällen passt der Ausschuss für die einheitliche Abwicklung den jährlichen Beitrag entsprechend den aktualisierten Informationen bei der Berechnung des jährlichen Beitrags des betreffenden Instituts für den nächsten Beitragszeitraum an (Fußnote 6).</t>
  </si>
  <si>
    <t>Stichtag für das Meldeformular: Die Reiter sind mit Informationen zum Stichtag entsprechend dem Bilanzstichtag des letzten festgestellten Jahresabschlusses auszufüllen, der zusammen mit dem Bericht des Abschlussprüfers oder der Prüfungsgesellschaft bis zum 31. Dezember 2020 verfügbar ist (sofern in den Anleitungen nicht ausdrücklich ein anderer Stichtag für ein bestimmtes Feld angegeben ist). Handelt es sich bei dem Bilanzstichtag des Instituts um den 31. Dezember, so ist der Stichtag für das vorliegende Meldeformular der 31. Dezember 2019, vorausgesetzt, der Jahresabschluss vom 31. Dezember 2019 ist festgestellt worden. Handelt es sich bei dem Bilanzstichtag des Instituts um den 31. März, so ist der Stichtag für das vorliegende Meldeformular der 31. März 2020, vorausgesetzt, der Jahresabschluss vom 31. März 2020 ist festgestellt worden (Fußnote 3).</t>
  </si>
  <si>
    <t xml:space="preserve">. Code IFM de la base de données RIAD: Identifiant unique des établisements financières monétaires de la BCE (ID IFM) de l’établissement de crédit
. Tous les codes IFM de la base de données RIAD commencent par le code pays ISO de 2 lettres. 
. Lien vers le moteur de recherche des ID IFM de la BCE: 
https://www.ecb.europa.eu/paym/html/midMFI.en.html
Identifiant CRU:
. L’identifiant CRU est le code d’identification nationale attribué par l’autorité de résolution nationale précédé du code pays ISO à 2 lettres, à moins que l’identifiant national ne commence déjà par le code pays ISO à 2 lettres
</t>
  </si>
  <si>
    <t xml:space="preserve">Répondre "Oui" dans ce champ va déclencher la vérification de l'application à l'établissement de l'article 10, paragraphe 8, du règlement délégué concernant les établissements ayant potentiellement un profil de risque disproportionné par rapport à leur petite taille. </t>
  </si>
  <si>
    <t>. «dérivés»: dérivés au sens de l’annexe II du CRR (et donc sans tenir compte des dérivés de crédit). 
. La «méthodologie de ratio de levier» signifie, en l’espèce, l’application des articles 429 et 429 bis du CRR aux dérivés tels que définis pour ce champ.</t>
  </si>
  <si>
    <t>. «passifs éligibles découlant d'instruments dérivés se rapportant aux activités d’un DCT»: les passifs se rapportant aux activités d’un dépositaire central de titres, y compris les passifs envers des participants ou des prestataires de services du dépositaire central de titres arrivant à échéance dans moins de sept jours résultant d’activités pour lesquelles il a obtenu un agrément pour la fourniture de services accessoires de type bancaire conformément au titre IV du règlement (UE) nº 909/2014, mais ne comprenant pas d’autres passifs découlant de ces activités de type bancaire.
. «dérivés» et «méthodologie de ratio de levier»: voir 2C1</t>
  </si>
  <si>
    <t>. Seul l'alphabet latin est utilisé pour les lettres du code LEI.
. Le format de la cellule doit rester au format "texte". Cela est d'autant plus important si le code LEI ne contient que des nombres.</t>
  </si>
  <si>
    <t>Veuillez utiliser le menu déroulant.</t>
  </si>
  <si>
    <t>Si la valeur de ce champ est «Oui», la totalité du formulaire de déclaration doit être remplie avec des informations au niveau consolidé (voir nº 7 de la section B «Instructions générales pour remplir le formulaire», dans l’onglet Lisez-moi)
Veuillez utiliser le menu déroulant.</t>
  </si>
  <si>
    <t>Si la valeur de ce champ est «Oui», il doit être répondu par «Oui» ou par «Non» au champ suivant 1C4. Si la valeur de ce champ est «Non», le champ suivant 1C4 doit être rempli avec «Non applicable».
Veuillez utiliser le menu déroulant.</t>
  </si>
  <si>
    <t>Si la valeur de ce champ est «Oui»: 
a) l’établissement peut déduire les passifs (et les actifs) créés par l’établissement au titre d’un accord conclu avec un autre établissement membre du même SPI (voir onglet 3. Déductions - Section E); et
b) Cette déduction sera prise en compte au moment d’appliquer l’ajustement en fonction des risques à la contribution annuelle de base (voir onglet 4. Ajustement en fonction des risques - Section D).
Veuillez utiliser le menu déroulant.</t>
  </si>
  <si>
    <t>Si la valeur de ce champ est «Oui», l’établissement peut déduire les passifs se rapportant aux activités de compensation (voir onglet 3. Déductions - Section A).
Veuillez utiliser le menu déroulant.</t>
  </si>
  <si>
    <t>Si la valeur de ce champ est «Oui», l’établissement peut déduire les passifs se rapportant aux activités de DCT (voir onglet 3. Déductions - Section B).
Veuillez utiliser le menu déroulant.</t>
  </si>
  <si>
    <t>Si la valeur de ce champ est «Oui», l’établissement peut déduire les passifs résultant du fait qu’il détient des actifs de clients ou des fonds de clients (voir onglet 3. Déductions - Section C).
Veuillez utiliser le menu déroulant.</t>
  </si>
  <si>
    <t>Si la valeur de ce champ est «Oui», l’établissement n’est pas assujetti ou peut être exempté de certaines exigences de fonds propres et de liquidité et remplit donc les conditions requises pour appliquer la méthode de calcul simplifiée:
a) Si la valeur du champ 2B2 est «Oui», l’établissement remplit les conditions requises pour la méthodologie simplifiée des contributions forfaitaires et ne doit remplir que les onglets 1 et 2 jusqu’à la section B
b) Si la valeur du champ 2B2 est «Non», l’établissement remplit les conditions requises pour une méthode de calcul simplifiée (voir onglet 3 Déductions - Section G)
Veuillez utiliser le menu déroulant.</t>
  </si>
  <si>
    <t>Si la valeur de ce champ est «Oui», l’établissement peut déduire les passifs résultant des prêts de développement (voir onglet 3. Déductions - Section D).
Les établissements déduisant des passifs selon cette option peuvent être invités à fournir des informations supplémentaires pour justifier de leur éligibilité.
Veuillez choisir dans le menu déroulant.</t>
  </si>
  <si>
    <t>Si la valeur de ce champ est «Oui», l’établissement remplit donc les conditions requises pour une méthode de calcul simplifiée:
a) Si la valeur du champ 2B2 est «Oui», l’établissement remplit les conditions requises pour la méthodologie simplifiée des  contributions forfaitaires et ne doit remplir que les onglets 1 et 2 jusqu’à la section B;
b) Si la valeur du champ 2B2 est «Non», l’établissement remplit les conditions requises pour une méthode de calcul simplifiée (voir onglet 3 Déductions - Section G).
Veuillez utiliser le menu déroulant.</t>
  </si>
  <si>
    <t>Si l’établissement a fusionné avec un autre établissement relevant du champ d’application après la date de référence (voir 1E1), la valeur de ce champ doit être «oui».
Veuillez utiliser le menu déroulant.</t>
  </si>
  <si>
    <t>. Ce champ ne s’applique qu’aux passifs découlant de contrats dérivés comptabilisés au bilan à la date de référence selon les normes comptables appliquées par l’établissement aux fins de ses états financiers annuels [ayant permis de définir la date de référence pour le formulaire de déclaration (voir nº 4 de la section B «Instructions Générales pour remplir le formulaire» dans l'onglet Lisez-moi)]. 
. La valeur de bilan des passifs résultant de contrats dérivés (tels que définis dans 2C1) à la date de référence et telle que déclarée dans les états financiers annuels susmentionnés doit être déclarée dans ce champ. Cela garantit la cohérence avec le champ «Total du passif» 2A1 déclaré ci-dessus.</t>
  </si>
  <si>
    <t>Les passifs éligibles se rapportant à des activités de compensation (voir définition) résultant de contrats dérivés (voir définition dans 2C1) détenus par l’établissement (même s’ils sont comptabilisés au hors-bilan selon les normes comptables nationales) doivent être évalués conformément à la méthodologie de ratio de levier (voir définition dans 2C1) du CRR sur une base trimestrielle pour l'année de référence afin que la moyenne annuelle des valeurs trimestrielles soit calculée et reportée dans ce champ.</t>
  </si>
  <si>
    <t>Les passifs éligibles concernant des activités DCT (voir définition) résultant de contrats dérivés doivent être évalués en fonction de la méthode de ratio de levier (voir la définition en 2C1) du CRR sur une base trimestrielle pour l'année de référence afin que la moyenne annuelle des valeurs trimestrielles soit calculée et reportée dans ce champ.</t>
  </si>
  <si>
    <t>Les passifs éligibles découlant du fait que l’établissement détient des actifs de clients ou des fonds de clients (voir définition) résultant de contrats dérivés doivent être évalués en fonction de la méthode de ratio de levier (voir la définition en 2C1) du CRR  sur une base trimestrielle pour l'année de référence afin que la moyenne annuelle des valeurs trimestrielles soit calculée et reportée dans ce champ.</t>
  </si>
  <si>
    <t>Les passifs éligibles découlant de prêts de développement (voir définition) résultant des contrats dérivés (voir définition dans 2C1) doivent être évalués en fonction de la méthode de ratio de levier (voir la définition en 2C1) du CRR  sur une base trimestrielle pour l'année de référence afin que la moyenne annuelle des valeurs trimestrielles soit calculée et reportée dans ce champ.</t>
  </si>
  <si>
    <t>Les passifs éligibles du SPI (tels que définis à gauche) découlant d’un membre éligible du SPI (voir définition) résultant des contrats dérivés (voir définition dans 2C1) doivent être évalués en fonction de la méthode de ratio de levier (voir la définition en 2C1) du CRR  sur une base trimestrielle pour l'année de référence afin que la moyenne annuelle des valeurs trimestrielles soit calculée et reportée dans ce champ.</t>
  </si>
  <si>
    <t>Un établissement ne peut déduire un montant d’actifs éligibles du SPI tel qu’évalué par la contrepartie membre du SPI (en tant que passif) qu’en tenant compte de l’ajustement des dérivés et du «facteur plancher pour les instruments dérivés» de la même contrepartie membre du SPI (étapes des sous-sections E.i et E.ii aboutissant au montant de passifs éligibles du SPI). Il doit être évalué en fonction de la méthode de ratio de levier (voir la définition en 2C1) du CRR  sur une base trimestrielle pour l'année de référence afin que la moyenne annuelle des valeurs trimestrielles soit calculée et reportée dans ce champ.</t>
  </si>
  <si>
    <t>Les passifs intragroupes éligibles (tels que définis à gauche) découlant des contrats dérivés doivent être évalués en fonction de la méthode de ratio de levier (voir la définition en 2C1) du CRR  sur une base trimestrielle pour l'année de référence afin que la moyenne annuelle des valeurs trimestrielles soit calculée et reportée dans ce champ.</t>
  </si>
  <si>
    <t>Un établissement ne peut déduire un montant d’actifs intragroupes éligibles tel qu’évalué par la contrepartie intragroupe (en tant que passif) qu’en tenant compte de l’ajustement des dérivés et du «facteur plancher pour les instruments dérivés» de la même contrepartie intragroupe (étapes des sous-sections F.i et F.ii aboutissant au montant de passifs intragroupes éligibles). Il doit être évalué en fonction de la méthode de ratio de levier (voir la définition en 2C1) du CRR  sur une base trimestrielle pour l'année de référence afin que la moyenne annuelle des valeurs trimestrielles soit calculée et reportée dans ce champ.</t>
  </si>
  <si>
    <t>. Ce champ est rempli automatiquement sur la base du champ «1C8» de l’onglet «1. Informations générales». 
. Une entreprise d’investissement dont l’agrément ne couvre qu’un nombre limité de services et d’activités peut remplir les conditions requises pour appliquer l’approche des contributions forfaitaires propre à ces établissements (voir 2B2). Aucune information supplémentaire n’est requise de la part de cet établissement.
. Sinon, ils remplissent les conditions requises pour appliquer une approche simplifiée. Dans ce cas, ils ne sont pas tenus de remplir l’onglet 4.
. Toutefois, après l’évaluation du profil de risque, l’autorité de résolution pourrait demander des informations supplémentaires et les établissements pourraient être invités à remplir l’intégralité du formulaire de déclaration (onglets 1 à 4).
Veuillez utiliser le menu déroulant.</t>
  </si>
  <si>
    <t>. Ce champ est rempli automatiquement sur la base du champ «1C10» de l’onglet «1. Informations générales». 
. Les établissements de crédit hypothécaire peuvent remplir les conditions requises pour l’application des contributions forfaitaires pour petits établissements (voir 2B2).  Aucune information supplémentaire n’est requise de la part de cet établissement.
. Sinon, ils remplissent les conditions requises pour appliquer une approche simplifiée propre à ces établissements (50 % de la contribution annuelle de base compte tenu des déductions). Dans ce cas, ils ne sont pas tenus de remplir l’onglet 4.
. Toutefois, après l’évaluation du profil de risque, l’autorité de résolution pourrait demander des informations supplémentaires et les établissements pourraient être invités à remplir l’intégralité du formulaire de déclaration (onglets 1 à 4)
Veuillez utiliser le menu déroulant.</t>
  </si>
  <si>
    <t>. «Oui» signifie que l’autorité compétente a octroyé une exemption à l’application de l’indicateur de risque du ratio de levier (tel que défini ci-dessous) à l’établissement à la date de référence dans les circonstances énoncées à la première partie, titre II, chapitre 1, du CRR.
. «Non» signifie qu’une telle exemption n’a pas été octroyée à l’établissement. Par conséquent, la valeur du champ 4A2 ci-dessous doit être «Individuel», les champs 4A3 à 4A6 doivent être laissés vides et l’établissement doit déclarer le ratio de levier au niveau de l’entité juridique individuelle à la date de référence dans le champ 4A7.
Veuillez utiliser le menu déroulant.</t>
  </si>
  <si>
    <t>Comme indiqué dans l’instruction générale nº 7 de l’onglet «Lisez-moi», si une autorité compétente a accordé une dérogation à un établissement quant à l’application d’un indicateur de risque, les indicateurs pertinents peuvent être déclarés au niveau consolidé. Dans ces cas, la note obtenue par ces indicateurs au niveau consolidé doit être attribuée à chaque établissement qui fait partie du groupe aux fins de calculer les indicateurs de risque de cet établissement. Si, en dépit de la dérogation accordée, des chiffres ne sont disponibles ni au niveau sous-consolidé ni au niveau consolidé, les indicateurs de risque pertinents doivent être générés et déclarés au niveau de l’entité individuelle.
Veuillez utiliser le menu déroulant.</t>
  </si>
  <si>
    <t>. «Oui» signifie que l’autorité compétente autorise les exemptions à l’application de l’indicateur de risque du ratio CET1 (tel que défini ci-dessous) aux établissements au niveau individuel et qu’elle a octroyé cette exemption à l’établissement à la date de référence dans les circonstances énoncées à la première partie, titre II, chapitre 1, du CRR.
. «Non» signifie qu’une telle exemption n’a pas été octroyée à l’établissement. Par conséquent, la valeur du champ 4A9 ci-dessous doit être «Individuel», la valeur des champs 4A10 à 4A13 doit être vide et l’établissement doit déclarer les indicateurs de risque au niveau de l’entité juridique individuelle à la date de référence dans les champs 4A14 et 4A15.
Veuillez utiliser le menu déroulant.</t>
  </si>
  <si>
    <t>Les mêmes règles s’appliquent que pour 4A2
Veuillez utiliser le menu déroulant.</t>
  </si>
  <si>
    <t>. «Oui» signifie que l’autorité compétente a octroyé une exemption à l’application de l’indicateur de risque du ratio RCL (tel que défini ci-dessous) à l’établissement à la date de référence dans les circonstances énoncées à la première partie, titre II, chapitre 1, du CRR.
. «Non» signifie qu’une telle exemption n’a pas été octroyée à l’établissement. Par conséquent, la valeur du champ 4B2 ci-dessous doit être «Individuel», la valeur des champs 4B3 à 4B5 doit être vide, et l’établissement doit déclarer l’indicateur de risque au niveau de l’entité juridique individuelle à la date de référence dans les champs 4B6.
Veuillez utiliser le menu déroulant.</t>
  </si>
  <si>
    <t>Comme indiqué dans l’instruction générale nº 7 de l’onglet «Lisez-moi», si une autorité compétente a accordé une dérogation à un établissement quant à l’application de l’indicateur RCL, celui-ci doit être déclaré au niveau du sous-groupe de liquidité. La note obtenue par cet indicateur au niveau du sous-groupe de liquidité doit être attribuée à chaque établissement qui fait partie du sous-groupe de liquidité aux fins de calculer l’indicateur de risque de cet établissement.
Veuillez utiliser le menu déroulant.</t>
  </si>
  <si>
    <t>. «Oui» signifie que l’autorité compétente a octroyé une exemption à l’application de l’obligation de déclaration des indicateurs de prêts et dépôts interbancaires à l'établissement à la date de référence, dans des circonstances définies dans le CRR.
. «Non» signifie qu’une telle exemption n’a pas été octroyée à l’établissement. Par conséquent, la valeur du champ 4C2 ci-dessous doit être «Individuel», la valeur des champs 4C3 à 4C5 doit être vide et l’établissement doit déclarer les indicateurs de risque au niveau de l’entité juridique individuelle à la date de référence dans les champs 4C6 et 4C7.
Veuillez utiliser le menu déroulant.</t>
  </si>
  <si>
    <t>Les données devant figurer à cet endroit (prêts interbancaires et dépôts interbancaires) ne sont pas des ratios prudentiels, mais des parts de marché.  Conformément au règlement délégué, le CRU peut accepter des données au niveau consolidé si l’autorité compétente a octroyé une exemption à l’application de l’obligation de déclaration conformément au CRR.  Toutefois, le principe exposé à l’instruction générale n° 7 dans l’onglet «Read me», continue de s’appliquer, ce qui signifie que si les données au niveau consolidé sont utilisées, le CRU est obligé d’utiliser ces données pour chaque établissement du groupe, ce qui a des conséquences sur sa part de marché.  Il est loisible à l’établissement de choisir le niveau de déclaration des données fournies, à condition que les instructions générales contenues dans l’onglet «Read me» (par ex. instruction générale n° 6) soient respectées.
Veuillez utiliser le menu déroulant.</t>
  </si>
  <si>
    <t>Champ 4B6: Le RCL doit être supérieur ou égal à 1.</t>
  </si>
  <si>
    <t>Champ 4A7: Le ratio de levier doit être reporté en nombre décimal et non en pourcentage. Sa valeur doit être inférieure ou égale à 1.</t>
  </si>
  <si>
    <t>Champ 4B6: Le RCL doit être reporté en nombre décimal et non en pourcentage. Sa valeur doit être inférieure ou égale à 100.</t>
  </si>
  <si>
    <t>Champ 4A16: Le ratio CET1 doit être supérieur ou égal à 0,0450.</t>
  </si>
  <si>
    <t>Champ 4A16: Le ratio CET1 doit être reporté en nombre décimal et non en pourcentage. Sa valeur doit être inférieure ou égale à 4,5000.</t>
  </si>
  <si>
    <t>Champ 4A18: Total d'exposition au risque/Total de l'actif doit être reporté en nombre décimal et non en pourcentage. Sa valeur doit être inférieure ou égale à 2.</t>
  </si>
  <si>
    <t>Établissements nouvellement surveillés : 
Lorsqu’un établissement est un établissement nouvellement surveillé, c’est-à-dire un établissement dont la surveillance a commencé au cours de l’année civile 2020, une contribution partielle est calculée (Note de bas de page n° 2). Dans le cas où un établissement a reçu une nouvelle licence bancaire au cours de 2020, conformément au § 1 de l'article 12 du règlement délégué de la Commission (UE) 2015/63, une contribution partielle est déterminée en appliquant la méthode décrite dans [la section 2 du règlement délégué (UE) 2015/63] au montant de sa contribution annuelle calculée pour la période de cotisation suivante rapporté au nombre de mois complets de la période de cotisation pour laquelle l'établissement a été supervisé.</t>
  </si>
  <si>
    <t>Qualifying liabilities related to clearing activities (see definition) arising from derivative contracts (see definition in 2C1), even if they are booked off-balance-sheet under national accounting standards, held by the institution must be valued in accordance with the leverage ratio methodology (see definition in 2C1) of the CRR on a quarterly basis for the reference year so that a yearly average of quarterly values is computed and reported in this field.</t>
  </si>
  <si>
    <t xml:space="preserve">. RIAD MFI oznaka: ECB-ova jedinstvena identifikacijska oznaka monetarne financijske institucije (MFI ID) kreditne institucije
. Sve RIAD MFI oznake započinju dvoslovnom ISO oznakom države 
. Poveznica na ECB-ovu tražilicu za MFI ID: 
https://www.ecb.europa.eu/paym/html/midMFI.en.html
identifikacijska oznaka SRB-a:
. Identifikacijska oznaka SRB-a jest nacionalna identifikacijska oznaka koju je dodijelilo nacionalno sanacijsko tijelo, a kojoj je na početku dodana dvoslovna ISO oznaka države, osim ako nacionalna identifikacijska oznaka već počinje dvoslovnom ISO oznakom države
</t>
  </si>
  <si>
    <t xml:space="preserve">. „Središnji depozitorij vrijednosnih papira” (CSD) znači pravna osoba kako je definirana u članku 2. stavku 1. točki 1. i članku 54. Uredbe (EU) br. 909/2014 Europskog parlamenta i Vijeća.
. Članak 2. stavak 1. točka 1. Uredbe (EU) br. 909/2014: „središnji depozitorij vrijednosnih papira” ili „CSD” znači pravna osoba koja upravlja sustavom za namiru vrijednosnih papira iz odjeljka A točke 3. Priloga te koja pruža barem jednu drugu osnovnu uslugu navedenu u dijelu A Priloga.
</t>
  </si>
  <si>
    <t>. „investicijsko društvo” znači investicijsko društvo kako je definirano u članku 4. stavku 1. točki 2. Uredbe (EU) br. 575/2013 koje podliježe zahtjevu u pogledu inicijalnog kapitala utvrđenom u članku 28. stavku 2. Direktive 2013/36/EU (CRD). To investicijsko društvo podliježe i konsolidiranom nadzoru matičnog društva koji ECB provodi u skladu s člankom 4. stavkom 1. točkom (g) Uredbe (EU) br. 1024/2013.
. Članak 4. stavak 1. točka 2. CRR-a: „,investicijsko društvo’ znači osoba definirana člankom 4. stavkom 1. točkom (1) Direktive 2004/39/EZ koja podliježe zahtjevima navedenim u toj Direktivi, isključujući sljedeće:
(a) kreditne institucije;
(b) lokalne pravne osobe;
(c) društva koja nemaju odobrenje za pružanje pomoćnih usluga navedenih u točki (1) odjeljka B Priloga I. Direktivi 2004/39/EZ, koja pružaju samo jednu investicijsku uslugu ili aktivnost ili više njih navedenih u točkama 1., 2., 4. i 5. odjeljka A Priloga I. toj Direktivi i kojima nije dopušteno držati novac ili vrijednosne papire koji pripadaju njihovim klijentima, i koja iz tog razloga ni u jednom trenutku ne smiju stupiti u dužnički odnos s tim klijentima;” Članak 28. stavak 2. CRD-a: „Sva investicijska društva osim onih iz članka 29. imaju inicijalni kapital od 730 000 eura.”</t>
  </si>
  <si>
    <t>. „investicijska društva koja imaju odobrenje samo za pružanje ograničenih usluga i aktivnosti” ovdje znače investicijska društva kako su definirana u članku 4. stavku 1. točki 2. CRR-a koja podliježu zahtjevu u pogledu inicijalnog kapitala utvrđenom u članku 28. stavku 2. CRD-a (vidjeti prethodno navedeno), a koja su obuhvaćena definicijom iz članka 96. stavka 1. točke (a) ili (b) CRR-a ili obavljaju aktivnost 8 iz odjeljka A Priloga I. Direktivi 2004/39/EZ, ali ne obavljaju aktivnosti 3 ili 6 iz odjeljka A Priloga I. toj Direktivi. To investicijsko društvo podliježe i konsolidiranom nadzoru matičnog društva koji ECB provodi u skladu s člankom 4. stavkom 1. točkom (g) Uredbe (EU) br. 1024/2013.
. Članak 96. stavak 1. točka (a) ili (b) CRR-a: „1. Za potrebe članka 92. stavka 3. sljedeće kategorije investicijskih društava koja imaju inicijalni kapital u skladu s člankom 28. stavkom 2. CRD-a primjenjuju izračun ukupnog iznosa izloženosti riziku naveden u stavku 2. ovog članka:
(a) investicijska društva koja trguju za vlastiti račun samo u svrhu ispunjavanja ili izvršavanja naloga klijenata ili u svrhu ulaska u sustav poravnanja i namire, ili relevantne burze ako djeluju u svojstvu agenta ili izvršavaju nalog klijenta;
(b) investicijska društva koja ispunjavaju sve sljedeće uvjete:
i. ne drže novac ili vrijednosne papire klijenata;
ii. trguju samo za vlastiti račun;
iii. nemaju vanjskih klijenata;
iv. izvršenje i namira njihovih transakcija odvija se pod odgovornošću klirinške institucije i za njih jamči ta klirinška institucija.</t>
  </si>
  <si>
    <t>Članak 4. stavak 1. točka 118. CRR-a:
 „regulatorni kapital” znači zbroj osnovnog kapitala i dopunskog kapitala. Sva polja treba popuniti informacijama na razini pojedinačnog subjekta, osim u slučaju: središnjeg tijela i povezanih institucija ako su povezane institucije u cijelosti ili djelomično izuzete od primjene bonitetnih zahtjeva u nacionalnom pravu u skladu s člankom 10. CRR-a. U tom konkretnom slučaju, potrebno je ispuniti samo jedan obrazac za izvješćivanje informacijama na konsolidiranoj razini.</t>
  </si>
  <si>
    <t>Odgovor "Da" u ovom polju pokrenuti će postupak za ocjenu primjenjuje li se članak 10. stavak 8. Delegirane uredbe o institucijama koje potencijalno imaju profil rizičnosti nerazmjeran njihovoj maloj veličini.</t>
  </si>
  <si>
    <t xml:space="preserve">. „izvedenice” znači izvedenice u skladu s Prilogom II. CRR-u (te stoga ne uključuju kreditne izvedenice). 
. „Metodologija za izračun omjera financijske poluge” ovdje znači primjenu članaka 429. i 429.a CRR-a na opseg izvedenica kako je definirano za ovo polje.
</t>
  </si>
  <si>
    <t xml:space="preserve">. „odgovarajuće obveze povezane s aktivnostima poravnanja” znači obveze povezane s aktivnostima poravnanja kako su definirane u članku 2. stavku 3. Uredbe (EU) br. 648/2012, uključujući one koje proizlaze iz mjera koje središnja druga ugovorna strana poduzima radi ispunjenja zahtjeva za iznos naknade, uspostave jamstvenog fonda i održavanja dostatnih unaprijed financiranih financijskih sredstava za pokriće mogućih gubitaka u okviru redoslijeda pokrića nepodmirenih obveza u skladu s tom Uredbom (Uredba (EU) br. 648/2012) te ulaganja financijskih sredstava u skladu s člankom 47. te Uredbe (Uredba (EU) br. 648/2012).
. „izvedenice” i „metodologija za izračun omjera financijske poluge”: vidjeti 2C1 </t>
  </si>
  <si>
    <t>. „odgovarajuće obveze koje proizlaze iz izvedenica povezane s aktivnostima središnjeg depozitorija vrijednosnih papira” znači obveze povezane s aktivnostima središnjeg depozitorija vrijednosnih papira, uključujući obveze prema sudionicima ili pružateljima usluga središnjeg depozitorija vrijednosnih papira s rokom dospijeća kraćim od sedam dana koje proizlaze iz aktivnosti za koje je dobio odobrenje za pružanje pomoćnih bankarskih usluga u skladu s glavom IV. Uredbe (EU) br. 909/2014, ali isključujući druge obveze koje proizlaze iz takvih bankarskih aktivnosti.
. „izvedenice” i „metodologija za izračun omjera financijske poluge”: vidjeti 2C1</t>
  </si>
  <si>
    <t>. „konsolidirana razina” znači na osnovi konsolidiranog položaja koji nastaje kao rezultat primjene zahtjeva u skladu s poglavljem 2. glave II. dijela prvog na jednu instituciju kao da ta institucija s jednim ili više drugih subjekata čini jednu jedinstvenu instituciju (članak 4. stavak 1. točka 47. CRR-a).
.  „potkonsolidirana razina” znači na osnovi konsolidiranog položaja matične institucije, financijskog holdinga ili mješovitog financijskog holdinga, isključujući podgrupu subjekata ili na osnovi konsolidiranog položaja matične institucije, financijskog holdinga ili mješovitog financijskog holdinga koji nije krajnja matična institucija, financijski holding ili mješoviti financijski holding (članak 4. stavak 1. točka 49. CRR-a).
. „Pojedinačno” znači da se o pokazatelju rizika izvješćuje na razini pojedinačnog pravnog subjekta (nije dostupno izuzeće ili podatak na potkonsolidiranoj ili konsolidiranoj razini u slučaju izuzeća).</t>
  </si>
  <si>
    <t>. Slova u LEI oznaci moraju biti napisana latiničnim pismom.
. Format polja treba ostati "Tekst". To je posebno važno kada se LEI oznaka sastoji samo od brojeva.</t>
  </si>
  <si>
    <t>. Sve obveze koje proizlaze iz ugovora o izvedenicama (kako je definirano lijevo, čak i ako se knjiže izvanbilančno u skladu s nacionalnim računovodstvenim standardima) moraju se vrednovati u skladu s metodologijom za izračun omjera financijske poluge (kako je definirano lijevo) iz CRR-a na tromjesečnoj osnovi za referentnu godinu, tako da se u ovom polju izračunava i izvještava godišnji prosjek tromjesečnih vrijednosti. Ako je ta vrijednost dostupna samo za jedno ili neka tromjesečja referentne godine, mora se navesti godišnji prosjek tih tromjesečja.
. Za vrijednost u ovoj rubrici mogu se uzeti u obzir samo sporazumi o netiranju koje nacionalno nadležno tijelo priznaje u skladu s člankom 295. CRR-a.</t>
  </si>
  <si>
    <t>. Ovo se polje primjenjuje samo na obveze koje proizlaze iz ugovora o izvedenicama koje se knjiže bilančno na referentni datum u skladu s računovodstvenim standardima koje institucija primjenjuje za potrebe svojih godišnjih financijskih izvještaja (na temelju toga se mogao utvrditi referentni datum za obrazac za izvješćivanje (vidjeti br. 4 dijela B „Opće upute za ispunjavanje obrasca za izvješćivanje” u radnom listu Pročitati)). 
. U ovom polju mora se navesti bilančna vrijednost obveza koje proizlaze iz ugovora o izvedenicama (kako je definirano u polju 2C1) na referentni datum i kako su iskazane u prethodno navedenim godišnjim financijskim izvještajima. Ovime se omogućuje usklađenost s poljem 2A1 „Ukupne obveze” o kojima se prethodno izvješćuje.</t>
  </si>
  <si>
    <t>Odgovarajuće obveze povezane s aktivnostima poravnanja (vidjeti definiciju) koje proizlaze iz ugovora o izvedenicama (vidjeti definiciju u polju 2C1, čak i ako se knjiže izvanbilančno u skladu s nacionalnim računovodstvenim standardima) koje drži institucija moraju se vrednovati u skladu s metodologijom za izračun omjera financijske poluge (vidjeti definiciju u polju 2C1) CRR-a na tromjesečnoj osnovi za referentnu godinu, tako da se u ovom polju izračunava i izvještava godišnji prosjek tromjesečnih vrijednosti.</t>
  </si>
  <si>
    <t>. Ovo polje predstavlja zbroj odgovarajućih obveza povezanih s aktivnostima poravnanja koje ne proizlaze iz izvedenica (3A7) i „Usklađene vrijednosti odgovarajućih obveza povezanih s aktivnostima poravnanja koje proizlaze iz izvedenica” (3A4). Ono omogućuje da se u obzir uzmu usklađenja odgovarajućih obveza koje proizlaze iz izvedenica u okviru ukupnih odgovarajućih obveza povezanih s aktivnostima poravnanja. 
. Dobiveni iznos odgovara odgovarajućim obvezama povezanima s aktivnostima poravnanja koje se mogu odbiti od usklađenih ukupnih obveza (2C6) za izračun pojedinačnog doprinosa.</t>
  </si>
  <si>
    <t>Odgovarajuće obveze koje proizlaze iz aktivnosti središnjeg depozitorija vrijednosnih papira (vidjeti definiciju) koje proizlaze iz ugovora o izvedenicama (vidjeti definiciju u polju 2C1) CRR-a na tromjesečnoj osnovi za referentnu godinu, tako da se u ovom polju izračunava i izvještava godišnji prosjek tromjesečnih vrijednosti.</t>
  </si>
  <si>
    <t>Ovo se polje automatski popunjava množenjem 3B1 s 3B3 (primjenom iste logike kao za 3A4)</t>
  </si>
  <si>
    <t>Odgovarajuće obveze nastale držanjem imovine ili novca klijenata (vidjeti definiciju) koje proizlaze iz ugovora o izvedenicama (vidjeti definiciju u polju 2C1) CRR-a na tromjesečnoj osnovi za referentnu godinu, tako da se u ovom polju izračunava i izvještava godišnji prosjek tromjesečnih vrijednosti.</t>
  </si>
  <si>
    <t>Odgovarajuće obveze koje proizlaze iz promotivnih kredita (vidjeti definiciju) koje proizlaze iz ugovora o izvedenicama (vidjeti definiciju u polju 2C1) CRR-a na tromjesečnoj osnovi za referentnu godinu, tako da se u ovom polju izračunava i izvještava godišnji prosjek tromjesečnih vrijednosti.</t>
  </si>
  <si>
    <t>Odgovarajuće obveze institucionalnog sustava zaštite (kako je definirano lijevo) koje potječu od relevantnog člana institucionalnog sustava zaštite (vidjeti definiciju) i proizlaze iz ugovora o izvedenicama (vidjeti definiciju u polju 2C1) CRR-a na tromjesečnoj osnovi za referentnu godinu, tako da se u ovom polju izračunava i izvještava godišnji prosjek tromjesečnih vrijednosti.</t>
  </si>
  <si>
    <t>. Bilančna računovodstvena vrijednost odgovarajuće imovine institucionalnog sustava zaštite (kako je definirano u polju 3E1) koju drži relevantni član institucionalnog sustava zaštite. 
. Iz te bi imovine trebale nastati odgovarajuće obveze institucionalnog sustava zaštite koje drži relevantni član institucionalnog sustava zaštite kako je definirano u polju „3E5”. U suprotnom ta imovina ne ispunjava uvjete.</t>
  </si>
  <si>
    <t>Institucija može odbiti samo iznos odgovarajuće imovine institucionalnog sustava zaštite sukladno vrednovanju člana institucionalnog sustava zaštite (kao obvezu), uzimajući u obzir izvedenu prilagodbu i „faktor praga izvedenica” istog člana institucionalnog sustava zaštite (koraci u stavkama E.i i E.ii koji su doveli do odgovarajućeg iznosa obveze institucionalnog sustava zaštite). Mora se vrednovati u skladu s metodologijom omjera financijske poluge (vidi definiciju u 2C1) CRR-a na tromjesečnoj osnovi za referentnu godinu, tako da se u ovom polju izračunava i izvještava godišnji prosjek tromjesečnih vrijednosti.</t>
  </si>
  <si>
    <t>. Ovo se polje popunjava automatski zbrajanjem „Usklađene vrijednosti odgovarajućih obveza institucionalnog sustava zaštite koje proizlaze iz izvedenica i potječu od relevantnog člana institucionalnog sustava zaštite” (3E8) i „Usklađene vrijednosti ukupne odgovarajuće imovine institucionalnog sustava zaštite” (3E10) i potom dijeljenjem tog zbroja s 2.
. Omogućuje da se odgovarajuće obveze institucionalnog sustava zaštite ravnomjerno odbiju od iznosa ukupnih obveza članova institucionalnog sustava zaštite. 
. Dobiveni iznos odgovara odgovarajućoj imovini i obvezama koje proizlaze iz odgovarajućih obveza institucionalnog sustava zaštite koje se mogu odbiti od odgovarajućih ukupnih obveza (2C6) za izračun pojedinačnog doprinosa.</t>
  </si>
  <si>
    <t>Odgovarajuće unutargrupne obveze (kao su definirane lijevo) koje proizlaze iz ugovora o izvedenicama (vidjeti definiciju u polju 2C1) CRR-a na tromjesečnoj osnovi za referentnu godinu, tako da se u ovom polju izračunava i izvještava godišnji prosjek tromjesečnih vrijednosti.</t>
  </si>
  <si>
    <t>Institucija može odbiti samo iznos odgovarajuće unutargrupne imovine kako ga je vrednovao unutargrupni član (kao obvezu), uzimajući u obzir izvedeno usklađenje i „faktor praga izvedenica” istog unutargrupnog člana (koraci u stavkama F.i i F.ii koji su doveli do priznatog iznosa unutargrupne obveze). Mora se vrednovati u skladu s metodologijom omjera financijske poluge (vidi definiciju u 2C1) CRR-a na tromjesečnoj osnovi za referentnu godinu, tako da se u ovom polju izračunava i izvještava godišnji prosjek tromjesečnih vrijednosti.</t>
  </si>
  <si>
    <t>. Ovo se polje popunjava automatski zbrajanjem „Usklađene vrijednosti odgovarajućih unutargrupnih obveza koje proizlaze iz izvedenica” (3F8) i „Usklađene vrijednosti ukupne odgovarajuće unutargrupne imovine” (3F10) i potom dijeljenjem tog zbroja s 2.
. Omogućuje da se odgovarajuće unutargrupne obveze ravnomjerno odbiju od iznosa ukupnih obveza drugih članova grupe. 
. Dobiveni iznos odgovara odgovarajućoj unutargrupnoj imovini i obvezama koje se mogu odbiti od usklađenih ukupnih obveza (2C6) za izračun pojedinačnog doprinosa.</t>
  </si>
  <si>
    <t>Ovo se polje primjenjuje samo ako je vrijednost u polju 4A2:
„potkonsolidirana”, tada institucija treba navesti puni registrirani naziv matične institucije iz EU-a;
„konsolidirana”, tada institucije trebaju navesti puni registrirani naziv krajnje matične institucije iz EU-a.</t>
  </si>
  <si>
    <t xml:space="preserve">Ovo se polje primjenjuje samo ako je vrijednost u polju 4A2:
„potkonsolidirana”, tada institucija treba navesti LEI oznaku (vidjeti polje 1A6) matične institucije iz EU-a;
„potkonsolidirana”, tada institucija treba navesti LEI oznaku (vidjeti polje 1A6) krajnje matične institucije iz EU-a.
</t>
  </si>
  <si>
    <t>Ovo se polje popunjava automatski
Nazivnik 4A15</t>
  </si>
  <si>
    <t>Ovo se polje popunjava automatski
Nazivnik 4A14</t>
  </si>
  <si>
    <t>Ovo se polje popunjava automatski
Nazivnik 4A17</t>
  </si>
  <si>
    <t>Ukupni odgovarajući iznos odbitka („3A8” + „3B8” + „3C8” + „3D8” + „3E11” + „3F11”) treba biti manji ili jednak ukupnim obvezama nakon usklađenja obveza koje proizlaze iz svih ugovora o izvedenicama (isključujući kreditne izvedenice) („2C6”). Transakcija se može odbiti samo jednom.</t>
  </si>
  <si>
    <t>Polje 4B6: Koeficijent likvidnosne pokrivenosti bi trebao biti veći od ili jednak 1.</t>
  </si>
  <si>
    <t>Polje 4A7: Omjer financijske poluge treba iskazati kao decimalni broj, a ne kao postotak. Njegova vrijednost treba biti manja ili jednaka 1.</t>
  </si>
  <si>
    <t>Polje 4B6: Koeficijent likvidnosne pokrivenosti treba iskazati kao decimalni broj, a ne kao postotak. Njegova vrijednost treba biti manja ili jednaka 100.</t>
  </si>
  <si>
    <t>Polje 4A16: Stopa redovnog osnovnog kapitala trebala bi biti veća ili jednaka 0,0450.</t>
  </si>
  <si>
    <t>Polje 4A16: Stopu redovnog osnovnog kapitala treba iskazati kao decimalni broj, a ne kao postotak. Njegova vrijednost treba biti manja ili jednaka 4.5000.</t>
  </si>
  <si>
    <t>Polje 4A18: TRE/Ukupna imovina treba iskazati kao decimalni broj, a ne kao postotak. Njegova vrijednost treba biti manja ili jednaka 2.</t>
  </si>
  <si>
    <t>Dio A.  Identifikacija institucije</t>
  </si>
  <si>
    <t xml:space="preserve">Institucija koja ispunjava uvjete za pojednostavljenu metodu izračuna u skladu s radnim listom 2. – dijelom B mora ispuniti samo radne istove 1. i 2. (do dijela B). </t>
  </si>
  <si>
    <t>•  Investicijska društva sa sjedištem u državi članici sudionici kako su definirana u članku 2. stavku 1. točki 3. Direktive 2014/59/EU, gdje podliježu konsolidiranom nadzoru matičnog društva koji ECB provodi u skladu s člankom 4. stavkom 1. točkom (g) Uredbe (EU) br. 1024/2013 (bilješka 1.).</t>
  </si>
  <si>
    <t>Dosljednost financijskih informacija: Radne listove bi trebalo popuniti informacijama na temelju dosljednih načela mjerenja kako su definirana u računovodstvenom okviru primjenjivom na referentni datum.  Budući da se polje „Ukupne obveze” definira u odnosu na Direktivu 86/635/EEZ ili Uredbu (EZ) br. 1606/2002 (bilješka 8.), ista bi načela mjerenja trebalo upotrijebiti za utvrđivanje financijskih informacija navedenih u radnom listu „2. Osnovni godišnji doprinos”, radnom listu „3. Odbici” i radnom listu „4. Prilagodba riziku” kako bi se osigurala dosljednost.</t>
  </si>
  <si>
    <t>Excel je zaštićeni proizvod Microsofta. SRB nije ni na koji način povezan s Microsoftom niti ga Microsoft sponzorira, podupire ili odobrava. Krajnji korisnik mora koristiti Excel u skladu s dozvolama koje Microsoft osigurava licencom ili jednakovrijednom dozvolom.</t>
  </si>
  <si>
    <t>Отговор „Да“ в това поле ще задейства процеса за преценка дали член 10, параграф 8 от Делегирания регламент относно институциите, които потенциално имат рисков профил, несъразмерен с малкия им размер, се прилага за институцията.</t>
  </si>
  <si>
    <t>. „отговарящите на изискванията задължения, произтичащи от деривати, свързани с дейността на ЦДЦК“ означава задължения, свързани с дейността на централен депозитар на ценни книжа, включително задължения към участници или доставчици на услуги от централния депозитар на ценни книжа с падеж по-малко от седем дни, произтичащи от дейности, за които е получил лиценз за предоставяне на спомагателни услуги от банков тип в съответствие с дял IV от Регламент (ЕС) № 909/2014, но с изключение на други задължения, произтичащи от тези дейности от банков тип.
. “деривати и методологията за изчисление на отношението на ливъридж“: вижте 2C1</t>
  </si>
  <si>
    <t>.Всички букви на LEI кода следва да са на латиница.
.Форматът на клетката трябва да остане „Текст“. Това е от особено значение, когато LEI кодът се състои само от числа.</t>
  </si>
  <si>
    <t>Ако стойността в това поле е „Да“, тогава в следващото поле 1C4 трябва да се отговори с „Да“ или „Не“. Ако стойността на това поле е „Не“, тогава в следващото поле 1C4 трябва да се попълни „Не е приложимо“.
Моля, изберете от списъка по-долу в падащото меню.</t>
  </si>
  <si>
    <t>. Това поле се отнася само за институция, чийто надзор е започнал през календарната 2020 година. В противен случай клетката се оставя празна.
. Ако в случай на съмнения дали това поле важи за институцията, тя трябва да се свърже с националния орган за преструктуриране за допълнителни указания, за да попълни настоящия отчетен формуляр.</t>
  </si>
  <si>
    <t>. Това поле позволява да се изчисли индивидуалната основна годишна вноска (вижте т. 2 от Раздел А „Цел и структура на отчитането” от работен лист „Инструкция“ ). 
. В случай че към референтната дата институцията не притежава гарантирани депозити или отговарящи на изискванията депозити съгласно определеното в член 2.1, параграф 4 от Директива 2014/49/ЕС (ДСГД), тя трябва да отчете „0“ (нула) за това поле (вижте т. 10 от Раздел Б „Общи инструкции за попълване на отчетния формуляр“ от работен лист „Инструкция“ ).                                                 
. Изчислението се основава на средната стойност на четирите тримесечия на референтната година, отчетена в 1E1.</t>
  </si>
  <si>
    <t>. Това поле важи само за задължения, произтичащи от договори за деривати, които са балансово осчетоводени към референтната дата съгласно счетоводните стандарти, прилагани от институцията за целите на нейните годишни финансови отчети (което позволява да се определи референтната дата за отчетния образец (вижте т.4 от раздел Б „Обща инструкция за попълване на образеца" от работен лист „Инструкция“ )). 
. Балансовата стойност на задълженията, произтичащи от договори за деривати (според определението в 2С1) към референтната дата и както е отчетена в горепосочените годишни финансови отчети, трябва да бъде отчетена в това поле. Това позволява съгласуваност с посоченото по-горе поле 2A1 „Общо задължения“.</t>
  </si>
  <si>
    <t>Отговарящите на изискванията задължения, свързани с клирингови дейности (вижте определението), произтичащи от договори за деривати (вижте определението в 2C1), дори ако са осчетоводени задбалансово по националните счетоводни стандарти), държани от институцията, трябва да се изчислят в съответствие с методологията за изчисление на отношението на ливъридж (вижте определението в 2C1) от РКИ на тримесечна база за референтната година, така че в това поле се изчислява и отчита средногодишната стойност на тримесечните стойности.</t>
  </si>
  <si>
    <t>Дадена институция може да приспадне само тази сума от активите по ИЗС, която е определена от контрагента - член на ИЗС като задължение, като се взема предвид корекцията на дериватите и „Долен праг на деривати“ на същия контрагент - член на ИЗС (стъпки в подразделите Д.i и Д.ii, които водят до определяне на отговарящ на изискванията размер на задълженията в рамките на институционална защитна схема). Тя трябва да се оценява в съответствие с методологията за изчисление на отношението на ливъридж (виж определението в 2В1) на РКИ на тримесечна база за референтната година, така че в това поле се изчислява и отчита средногодишна стойност на тримесечните стойности.</t>
  </si>
  <si>
    <t xml:space="preserve">Дадена институция може да приспадне само този размер на вътрешногрупови активи,  който се отчита от кредитната институция - кореспондент в рамките на групата като пасив, като се взема предвид корекцията на дериватите и „Долен праг на деривата“ на същата кредитна институция - контрагент (стъпки в подраздели Е.i и Е.ii, които водят до определяне на отговарящи на изискванията размер на вътрешногруповите задължения). Той  следва да се оценява в съответствие с методологията за изчисление на отношението на ливъридж (виж определението в 2C1) на РКИ на тримесечна база за референтната година, така че в това поле се изчислява и отчита средногодишна стойност на тримесечните стойности. </t>
  </si>
  <si>
    <t>Общата допустима стойност на подлежащите на приспадане суми („3A8“ + „3B8“ + „3C8“ + „3D8“ + „3E11“ + „3F11“) следва да бъде по-малка или равна на общо задълженията след коригиране на задълженията, произтичащи от всички договори за деривати (с изключение на кредитни деривати) („2C6“). Една транзакция може да бъде приспадната само веднъж.</t>
  </si>
  <si>
    <t>Общата счетоводна стойност на отговарящите на изискванията подлежащи на приспадане задължения, произтичащи от деривати („3A6“ + „3B6“ + „3C6“ + „3D6“ + „3E6“ + „3F6“), следва да бъде по-малка или равна на счетоводната стойност на задълженията, произтичащи от всички договори за деривати (с изключение на кредитни деривати), отчитани балансово („2C2“). Една транзакция може да бъде приспадната само веднъж.</t>
  </si>
  <si>
    <t>Общата коригирана стойност на отговарящите на изискванията подлежащи на приспадане задължения („3A4“ + „3B4“ + „3C4“ +„3D4“ + „3E4“ + „3F4“), следва да бъде по-малка или равна на общо задълженията, произтичащи от всички договори за деривати (с изключение на кредитни деривати), изчислени в съответствие с методологията за изчисление на отношението на ливъридж след прилагане на долен праг („2C5“). Една транзакция може да бъде приспадната само веднъж.</t>
  </si>
  <si>
    <t>Поле „4B6“: Коефициентът на ликвидно покритие следва да е по-голям или равен на 1.</t>
  </si>
  <si>
    <t>Поле „4A7“: Отношението на ливъридж трябва да се отчита като десетична дроб, а не като процент. Стойността му следва да е по-малка или равна на 1.</t>
  </si>
  <si>
    <t>Поле „4B6“: Коефициентът на ликвидно покритие (LCR) трябва да се отчита като десетична дроб, а не като процент. Стойността му следва да е по-малка или равна на 100.</t>
  </si>
  <si>
    <t>Поле „4A18“: Отношението TRE/TA трябва да се отчита като десетична дроб, а не като процент. Стойността му следва да е по-висок или равен на 2.</t>
  </si>
  <si>
    <t>. „деривати“ означава деривати съгласно Приложение II към Регламента за капиталовите изисквания (и следователно изключва кредитни деривати). 
. „Методология за изчисление на отношението на ливъридж“ тук означава прилагането на член 429 и член 429a от РКИ относно обхвата на дериватите според определеното за това поле.</t>
  </si>
  <si>
    <t xml:space="preserve">. „отговарящи на изискванията задължения, свързани с клирингови дейности“ означава задължения, свързани с клирингови дейности, както са определени в член 2, параграф 3 Регламент (ЕС) № 648/2012, включително тези, произтичащи от мерки, които предприема централният контрагент, за да се спазят изискванията за допълнително обезпечение, за създаване на гаранционен фонд и за поддържане на достатъчни предварително набрани финансови ресурси за покриване на потенциалните загуби като част от каскадния принцип при неизпълнение в съответствие с посочения регламент [Регламент (ЕС) № 648/2012], както и за инвестиране на финансовите му ресурси в съответствие с член 47 от посочения Регламент [Регламент (ЕС) № 648/2012].
. “деривати и методологията за изчисление на отношението на ливъридж“: вижте 2C1 </t>
  </si>
  <si>
    <t>Моля, изберете от списъка в падащото меню.</t>
  </si>
  <si>
    <t>Ако стойността на това поле е „Да“, тогава тази институция отговаря на условията за опростен метод за изчисляване:
а) ако 2B2 е „Да“, тогава институцията отговаря на условията за опростен методологията за еднократна сума и трябва да попълни само работен лист 1 и 2 до раздел Б;
в) ако 2B2 е „Не“, институцията отговаря на условията за използване на опростен метод за изчисление (вижте работен лист 3 Намаления – раздел Ж).
Моля, изберете от списъка в падащото меню.</t>
  </si>
  <si>
    <t>Ако стойността на полето е „Да“, тогава целият отчетен формуляр трябва да бъде попълнен с информация на консолидирано ниво (вижте т. 7 от раздел Б „Обща инструкция за попълване на отчетния образец“ в работен лист „Инструкция“ )
Моля, изберете от списъка в падащото меню.</t>
  </si>
  <si>
    <t>Ако стойността в това поле е „Да“, тогава: 
а) институцията може да приспадне задълженията (и активите), произлизащи от споразумение, сключено с друга институция, която е член на същата ИЗС (вижте работен лист 3. Намаления – раздел Д);
б) ще бъде взето предвид при прилагането на корекции на риска към основната годишна вноска (вижте работен лист 4. Корекции на риска – раздел Г).
Моля, изберете от списъка в падащото меню.</t>
  </si>
  <si>
    <t>Ако стойността в това поле е „Да“, институцията може да приспадне задълженията, свързани с дейностите на ЦДЦК (вижте работен лист 3. Намаления – раздел Б).
Моля, изберете от списъка в падащото меню.</t>
  </si>
  <si>
    <t>Ако стойността в това поле е „Да“, институцията може да приспадне задълженията, които възникват поради държането на активи или средства на клиенти (вижте работен лист 3. Намаления – раздел В).
Моля, изберете от списъка в падащото меню.</t>
  </si>
  <si>
    <t>Ако стойността в това поле е „Да“, институцията не е субект или може да бъде освободена от определени капиталови изисквания и изисквания за ликвидност, поради което отговаря на условията за прилагане на опростен метод за изчисляване:
а) Ако 2B2 е „Да“, тогава институцията отговаря на условията за прилагане на опростен метод с еднократна сума и институцията трябва да попълни само работен лист 1 и 2 до раздел Б
б) Ако 2B2 е „Не“, тогава институцията отговаря на условията за използване на опростен метод за изчисление (вижте работен лист 3 Намаления — раздел Ж)
Моля, изберете от списъка в падащото меню.</t>
  </si>
  <si>
    <t>Ако стойността в това поле е „Да“, институцията може да приспадне задълженията, които произтичат от насърчителни заеми (вижте работен лист 3. Намаления – раздел Г).
От институциите, които приспадат задълженията си, произтичащи от насърчителни заеми, може да бъде поискано да предоставят допълнителна информация, за да се установи, че отговарят на изискванията.
Моля, изберете от списъка в падащото меню.</t>
  </si>
  <si>
    <t>Ако институцията се е сляла с друга институция в обхвата след отчетната дата (вижте 1E1), в това поле следва да се посочи „Да“.
Моля, изберете от списъка в падащото меню.</t>
  </si>
  <si>
    <t>Отговарящи на изискванията задължения, свързани с дейности на ЦДЦК (вижте определението), произтичащи от договори за деривати  следва да се оценяват в съответствие с методологията за изчисление на отношението на ливъридж (вижте определението в 2C1) от РКИ на тримесечна база за референтната година, така че в това поле се изчислява и отчита средногодишната стойност на тримесечните стойности.</t>
  </si>
  <si>
    <t>Това поле се генерира автоматично, като се извади 3В1 от 2C1 (същата логика важи и за 3A2).</t>
  </si>
  <si>
    <t>Отговарящите на изискванията задължения, възникващи по силата на държането на активи или средства на клиенти (вижте определението), произтичащи от договори за деривати  следва да се оценяват в съответствие с методологията за изчисление на отношението на ливъридж (вижте определението в 2C1) от РКИ на тримесечна база за референтната година, така че в това поле се изчислява и отчита средногодишната стойност на тримесечните стойности.</t>
  </si>
  <si>
    <t>Отговарящите на изискванията задължения, които произтичат от насърчителни заеми (вижте определението), произтичащи от договори за деривати  следва да се оценяват в съответствие с методологията за изчисление на отношението на ливъридж (вижте определението в 2C1) от РКИ на тримесечна база за референтната година, така че в това поле се изчислява и отчита средногодишната стойност на тримесечните стойности.</t>
  </si>
  <si>
    <t>Отговарящите на изискванията задължения по ИЗС (според определеното в лявата колона), които възникват от отговарящ на изискванията член на ИЗС (вижте определението), произтичащи от договори за деривати  следва да се оценяват в съответствие с методологията за изчисление на отношението на ливъридж (вижте определението в 2C1) от РКИ на тримесечна база за референтната година, така че в това поле се изчислява и отчита средногодишната стойност на тримесечните стойности.</t>
  </si>
  <si>
    <t>Отговарящите на изискванията вътрешногрупови задължения (според определеното в лявата част), произтичащи от договори за деривати следва да се оценяват в съответствие с методологията за изчисление на отношението на ливъридж (виж определението в 2В1) на РКИ на тримесечна база за референтната година, така че в това поле се изчислява и отчита средногодишна стойност на тримесечните стойности.</t>
  </si>
  <si>
    <t>. Полето се генерира автоматично въз основа на 1C8 в работен лист „1. Обща информация”. 
. Инвестиционният посредник, който е лицензиран да извършва само ограничени услуги и дейности, може да отговаря на изискванията за специфичния за тези институции подход на еднократна сума (вижте 2B2). Не е необходима повече информация от тази институция.
. В противен случай, те отговарят на изискванията за опростен подход. В този случай не трябва да се попълва работен лист 4.
. Въпреки това след оценка на рисковия профил органът за преструктуриране може да поиска допълнителна информация и има вероятност институциите да бъдат помолени да попълнят пълния отчетен образец (работен лист 1–4)
Моля, изберете от списъка в падащото меню.</t>
  </si>
  <si>
    <t>. Полето се генерира автоматично въз основа на 1C10 в работен лист „1. Обща информация”. 
. Институциите за ипотечни кредити могат да отговарят на изискванията за еднократна сума за малки институции (вижте 2B2). Не е необходима повече информация от тази институция.
. В противен случай, те имат право на специфичен за тези институции опростен подход (50 % от основната годишна вноска, като се вземат предвид приспаданията). В този случай не трябва да се попълва работен лист 4.
. Въпреки това след оценка на рисковия профил органът за преструктуриране може да поиска допълнителна информация и има вероятност институциите да бъдат помолени да попълнят пълния отчетен образец (работен лист 1–4)
Моля, изберете от списъка в падащото меню.</t>
  </si>
  <si>
    <t>. „Да“ означава, че компетентният орган е предоставил на институцията освобождаване от задължението за прилагането на показателя за риск във връзка с отношението на ливъридж към референтната дата при обстоятелствата, определени в първа част, дял II, глава 1 от РКИ.
. „Не“ означава, че такъв отказ не е бил предоставен на институцията. Следователно стойността на поле 4A2 трябва да бъде „Индивидуално“, стойността за полета 4A3–4A6 трябва да бъде празна, а институцията трябва да отчете отношение на ливъридж на ниво отделно юридическо лице към референтната дата в полето 4A7.
Моля, изберете от списъка в падащото меню.</t>
  </si>
  <si>
    <t>Както е посочено в общата инструкция № 7 в работен лист „Инструкция“ , когато компетентен орган е предоставил на институция освобождаване от задължение за прилагането на показател за риска, съответните показатели могат да се отчетат на консолидирано ниво. В такива случаи резултатът, получен по тези показатели на консолидирано ниво, се разпределя на всяка институция, която е част от групата, за целите на изчисляването на показателите за риска на тази институция. Ако въпреки предоставянето на такова освобождаване от задължения не са налични данни на подконсолидирано или консолидирано ниво, съответните показатели за риска трябва да бъдат изготвяни и отчитани на ниво отделен субект.
Моля, изберете от списъка в падащото меню.</t>
  </si>
  <si>
    <t>. „Да“ означава, че компетентният орган разрешава освобождаване от задължение за прилагането на показателя за риск съотношение на CET1 (според определеното по-долу) на институции на индивидуално ниво и гарантира това освобождаване на институцията към референтната дата при обстоятелствата, определени в част първа, дял II, глава 1 от РКИ.
. „Не“ означава, че такова освобождаване не е било предоставено на институцията. Следователно стойността на поле 4A9 по-долу трябва да бъде „Индивидуално“, стойността за полета 4A10–4A13 трябва да бъде празна, а институцията трябва да отчете показателите за риск на ниво отделно юридическо лице към референтната дата в полетата 4A14 и 4A15.
Моля, изберете от списъка в падащото меню.</t>
  </si>
  <si>
    <t>Същите правила важат и за 4A2.
Моля, изберете от списъка в падащото меню.</t>
  </si>
  <si>
    <t>. „Да“ означава, че компетентният орган е разрешил на институцията освобождаване от задължението за прилагането на показателя за риск LCR към референтната дата при обстоятелствата, определени в част първа, дял II, глава 1 от РКИ.
. „Не“ означава, че такова разрешение не е било предоставено на институцията. Следователно стойността на поле 4B2 по-долу трябва да бъде „Индивидуално“, стойността за полета 4B3–4B5 трябва да бъде празна, а институцията трябва да отчете показателя за риска на нивоотделно юридическо лице към референтната дата в полета 4B6.
Моля, изберете от списъка в падащото меню.</t>
  </si>
  <si>
    <t>Както е посочено в общата инструкция № 7 в работен лист „Инструкция“ , когато компетентен орган е разрешил на институция освобождаване от задължението за прилагането на коефициента на ликвидно покритие, той трябва да бъде отчетен на ниво на подгрупата по отношение на ликвидността. Резултатът, получен по този показател на ниво на подгрупа по отношение на ликвидността, се задава за всяка институция, която е част от подгрупата по отношение на ликвидността, за целите на изчисляването на показателя за риска на институцията.
Моля, изберете от списъка в падащото меню.</t>
  </si>
  <si>
    <t>. „Да“ означава, че компетентният орган е разрешил на институцията освобождаване от задължението за прилагането на показателите за междубанковите заеми и депозити към референтната дата при обстоятелства, определени в РКИ.
. „Не“ означава, че такова разрешение не е било предоставено на институцията. Следователно стойността на поле 4C2 по-долу трябва да бъде „Индивидуално“, стойността за полета 4C3–4C5 трябва да бъде празна, а институцията трябва да отчете показателя за риска на ниво отделно юридическо лице към референтната дата в полета 4C6 и 4C7.
Моля, изберете от списъка в падащото меню.</t>
  </si>
  <si>
    <t>Данните, които трябва да бъдат отчитани тук (междубанкови заеми и междубанкови депозити), не са пруденциални съотношения, а пазарни дялове.  В съответствие с Делегирания регламент ЕСП може да приеме данните на консолидирано ниво, ако компетентният орган е отменил задължението за прилагането на изискването за отчитане съгласно РКИ.  Въпреки това принципът, изложен в общата инструкция № 7 в работен лист „Инструкция“ , продължава да важи, което означава, че ако се използват данни на консолидирано ниво, ЕСП е принуден да използва данните за всяка институция в групата и по този начин да окаже въздействие върху пазарния им дял.  Институцията може по своя преценка да избере нивото на отчитане на предоставените данни, при условие че са спазени общите инструкции в работен лист „Инструкция“  (напр. обща инструкция № 6).
Моля, изберете от списъка в падащото меню.</t>
  </si>
  <si>
    <t>Това поле следва да се попълни към отчетната дата и на отчетното ниво, избрано в 4A9 за съотношението на CET1, със сумата на двата елемента, посочени в колона К.</t>
  </si>
  <si>
    <t>Това поле следва да бъде попълнено на отчетната дата и на отчетното ниво, избрано в 4A9 за съотношението на CET1.</t>
  </si>
  <si>
    <t>Това поле следва да бъде попълнено само за отчетната дата и на отчетното ниво, избрано в 4A9 за съотношението на CET1.</t>
  </si>
  <si>
    <t>Това поле следва да бъде попълнено за отчетната дата и на отчетното ниво, избрано в 4A9 за съотношението на CET1.</t>
  </si>
  <si>
    <t>Поле „4A16“: Съотношението на CET1 трябва да е по-висок или равен на 0.0450.</t>
  </si>
  <si>
    <t>Поле „4A16“: Съотношението на CET1 трябва да се отчита като десетично число, а не като процент. Стойността му следва да е по-висок или равен на 4.5000.</t>
  </si>
  <si>
    <t>•  „0“ (цифрата нула), когато полето е приложимо за институцията, но обстоятелството не настъпва за тази конкретна институция (например когато полето се отнася за гарантирани депозити, а институцията няма гарантирани депозити в баланса си).</t>
  </si>
  <si>
    <t>Наричан по-долу „Регламента за ЕМП“ (Регламент относно Единния механизъм за преструктуриране)</t>
  </si>
  <si>
    <t xml:space="preserve">Краен срок за предоставяне: Целият отчетен образец следва да бъде изпратен на националния орган за преструктуриране в съответствие с реда, определен от този орган  (Бележки под линия 3). </t>
  </si>
  <si>
    <t>Когато информацията или данните, представени на националния орган за преструктуриране, подлежат на актуализации или корекции, тези актуализации или корекции следва да бъдат изпратени на националния орган за преструктуриране без излишно забавяне (Бележки под линия 3). В такива случаи ЕСП ще коригира годишната вноска в съответствие с актуализираната информация при изчисляването на годишната вноска на тази институция за следващия период на вноски (Бележки под линия 6).</t>
  </si>
  <si>
    <t>вноска, която се изчислява пропорционално на сумата на задълженията на отделната институция, с изключение на собствения капитал минус гарантираните депозити, към агрегираните задължения без собствения капитал минус гарантираните депозити на всички институции, лицензирани на териториите на всички участващи държави членки (основна годишна вноска); и</t>
  </si>
  <si>
    <t>Референтна дата за отчетния образец: Работните листове следва да бъдат попълнени с информация към отчетната дата на най-актуалните заверени годишни отчети, налични преди 31 декември 2020 г., заедно със становището, представено от одитор (освен ако в насоките изрично не се посочва друга отчетна дата за конкретно поле). Това означава, че ако датата на годишното приключване на институцията е 31 декември, то отчетната дата за настоящия отчетен образец е 31 декември 2019 г., при условие че са налични заверени годишни отчети към 31 декември 2019 г. Ако датата на годишното приключване на институцията е 31 март, тогава отчетната дата за настоящия отчетен образец е 31 март 2020 г., при условие че са налични заверени годишни отчети от 31 март 2020 г. (Бележки под линия 3).</t>
  </si>
  <si>
    <t>Съответствие между финансовата информация: Работните листове следва да бъдат попълнени с информация в съответствие с принципите на счетоводното отчитане, приложими към отчетната дата.  Ако полето „Общо задължения“ се определя с позоваване на Директива 86/635/ЕИО или Регламент (ЕО) № 1606/2002 (Бележки под линия 8), следва да се използват едни и същи принципи за установяване на размера на сумите за определяне на финансовата информация, докладвана в работен лист „2. Основна годишна вноска”, работен лист „3. Намаления" и работен лист „4. Корекции на риска”, за да се гарантира съответстие.</t>
  </si>
  <si>
    <t>б) Когато компетентен орган е предоставил освобождаване на институция по отношение на прилагането на показател за риск, посочен в работен лист „4. Корекции на риска” (Бележка под линия 5). В този конкретен случай:</t>
  </si>
  <si>
    <t>•  За LCR: показателят се предоставя на ниво на отчитане на ликвидността на подгрупата. Резултатът, получен по този показател на ниво на отчитане на подгрупата, следва да се приложи за всяка институция, която е част от подгрупата на ликвидност, за целите на изчисляването на показателя на риск на институцията; и</t>
  </si>
  <si>
    <t>Če na to področje odgovorimo z „Da“, se sproži postopek za oceno, ali se za institucijo uporablja člen 10 (8) Delegirane uredbe o institucijah, ki bi lahko imela nesorazmerni profil tveganja zaradi njihove majhnosti.</t>
  </si>
  <si>
    <t>. „Izvedeni finančni instrumenti“ pomenijo instrumente v skladu s Prilogo II k uredbi CRR (zato so kreditni izvedeni finančni instrumenti izključeni). 
. „Metodologija za količnik finančnega vzvoda“ pomeni tukaj uporabo člena 429 in 429(6) in (7) uredbe CRR o področju uporabe izvedenih finančnih instrumentov, kot so opredeljeni za to polje.</t>
  </si>
  <si>
    <t xml:space="preserve">. „Kvalificirane obveznosti v zvezi z dejavnostmi kliringa“ pomenijo obveznosti, povezane z dejavnostmi kliringa, kot so opredeljene v členu 2(3)  [Uredbe (EU) št. 648/2012], vključno s tistimi, ki izhajajo iz kakršnih koli ukrepov, ki jih centralna nasprotna stranka sprejme za izpolnjevanje zahtev po kritju, vzpostavitev jamstvenega sklada in za ohranjanje zadostnih predhodno namenjenih finančnih sredstev, da se krijejo morebitne izgube, kot del kaskadnega pristopa k neplačilom v skladu z navedeno uredbo [Uredba (EU) št. 648/2012], in za vlaganje svojih finančnih sredstev v skladu s členom 47 navedene uredbe [Uredba (EU) št. 648/2012].
. „Izvedeni finančni instrumenti“ in „Metodologija za količnik finančnega vzvoda“: glej 2C1. </t>
  </si>
  <si>
    <t>. „Kvalificirane obveznosti, ki izhajajo iz izvedenih finančnih intrumentov v zvezi z dejavnostmi CDD“ pomenijo obveznosti, povezane z dejavnostmi centralne depotne družbe, vključno z obveznostmi do udeležencev ali izvajalcev storitev centralne depotne družbe z zapadlostjo, manjšo od 7 dni, ki izhajajo iz dejavnosti, za katere je pridobila dovoljenje za zagotavljanje pomožnih bančnih storitev v skladu z naslovom IV Uredbe (EU) št. 909/2014, vendar z izjemo drugih obveznosti, ki izhajajo iz takih bančnih dejavnosti.
. „Izvedeni finančni instrumenti“ in „Metodologija za količnik finančnega vzvoda“: glej 2C1.</t>
  </si>
  <si>
    <t>Črke kode LEI morajo biti v latinici. 
Oblika celice mora ostati "Besedilo". To je še posebej pomembno, če kodo LEI sestavljajo samo številke. "</t>
  </si>
  <si>
    <t>Kvalificirane obveznosti v zvezi z dejavnostmi kliringa (glej opredelitev), ki izhajajo iz pogodb o izvedenih finančnih instrumentih institucije (glej opredelitev v 2C1), tudi če so knjižene kot zunajbilančne postavke v skladu z nacionalnimi računovodskimi standardi), morajo biti vrednotene v skladu z metodologijo za količnik finančnega vzvoda (glej opredelitev v 2C1) iz uredbe CRR za referenčno leto četrtletno, tako da se na tem področju izračuna letno povprečje četrtletnih vrednosti.</t>
  </si>
  <si>
    <t>Kvalificirane obveznosti v zvezi z dejavnostmi CDD (glej opredelitev), ki izhajajo iz pogodb o izvedenih finančnih instrumentih  morajo biti vrednotene v skladu z metodologijo  za količnik finančnega vzvoda (glej opredelitev v 2C1) iz uredbe CRR za referenčno leto četrtletno, tako da se na tem področju izračuna letno povprečje četrtletnih vrednosti.</t>
  </si>
  <si>
    <t>Kvalificirane obveznosti, nastale na podlagi hrambe sredstev ali denarja strank (glej opredelitev), ki izhajajo iz pogodb o izvedenih finančnih instrumentih morajo biti vrednotene v skladu z metodologijo  za količnik finančnega vzvoda (glej opredelitev v 2C1) iz uredbe CRR za referenčno leto četrtletno, tako da se na tem področju izračuna letno povprečje četrtletnih vrednosti.</t>
  </si>
  <si>
    <t>Kvalificirane obveznosti, nastale v zvezi s spodbujevalnimi krediti (glej opredelitev), ki izhajajo iz izvedenih finančnih instrumentov morajo biti vrednotene v skladu z metodologijo  za količnik finančnega vzvoda (glej opredelitev v 2C1) iz uredbe CRR za referenčno leto četrtletno, tako da se na tem področju izračuna letno povprečje četrtletnih vrednosti.</t>
  </si>
  <si>
    <t>Kvalificirane obveznosti institucionalne sheme za zaščito vlog (kot je opredeljeno na levi), ki izhajajo iz kvalificiranega člana institucionalne sheme za zaščito vlog (glej opredelitev), ki izhajajo iz pogodb o izvedenih finančnih instrumentih morajo biti vrednotene v skladu z metodologijo  za količnik finančnega vzvoda (glej opredelitev v 2C1) iz uredbe CRR za referenčno leto četrtletno, tako da se na tem področju izračuna letno povprečje četrtletnih vrednosti.</t>
  </si>
  <si>
    <t>Institucija lahko odbije le znesek kvalificiranega sredstva institucionalne sheme za zaščito vlog, kot ga je ovrednotila nasprotna stranka člana institucionalne sheme za zaščito vlog (kot obveznost), pri čemer je treba upoštevati prilagoditev izvedenih finančnih instrumentov in „Faktor praga izvedenih finančnih instrumentov“ iste nasprotne stranke člana institucionalne sheme za zaščito vlog (koraka v podrazdelkih E.i in E.ii, ki vodita do zneska kvalificirane obveznosti institucionalne sheme za zaščito vlog).  Vrednotene morajo biti v skladu z metodologijo  za količnik finančnega vzvoda (glej opredelitev v 2C1) iz uredbe CRR za referenčno leto četrtletno, tako da se na tem področju izračuna letno povprečje četrtletnih vrednosti.</t>
  </si>
  <si>
    <t>Kvalificirane obveznosti znotraj skupine (kot so opredeljene na levi), ki izhajajo iz pogodb o izvedenih finančnih instrumentih morajo biti vrednotene v skladu z metodologijo  za količnik finančnega vzvoda (glej opredelitev v 2C1) iz uredbe CRR za referenčno leto četrtletno, tako da se na tem področju izračuna letno povprečje četrtletnih vrednosti.</t>
  </si>
  <si>
    <t>Institucija lahko odšteje le znesek kvalificiranega sredstva znotraj skupine, kot ga je ovrednotila nasprotna stranka znotraj skupine (kot obveznost), pri čemer je treba upoštevati prilagoditev izvedenih finančnih instrumentov in „faktor praga izvedenih finančnih instrumentov“ iste nasprotne stranke znotraj skupine (koraka v podrazdelkih F.i in F.ii, ki vodita do zneska kvalificirane obveznosti znotraj skupine). Vrednotene morajo biti v skladu z metodologijo  za količnik finančnega vzvoda (glej opredelitev v 2C1) iz uredbe CRR za referenčno leto četrtletno, tako da se na tem področju izračuna letno povprečje četrtletnih vrednosti.</t>
  </si>
  <si>
    <t>Polje 4B6: LCR mora biti večji od ali enak 1.</t>
  </si>
  <si>
    <t>Polje 4A7: Koeficient finančnega vzvoda je treba navesti kot decimalno število in ne kot odstotek. Njegova vrednost mora biti manjša ali enaka 1.</t>
  </si>
  <si>
    <t>Polje 4B6: LCR je treba navesti kot decimalno število in ne kot odstotek. Njegova vrednost mora biti manjša ali enaka 100.</t>
  </si>
  <si>
    <t>Polje 4A16: Razmerje CET1 mora biti večje ali enako 0,0450.</t>
  </si>
  <si>
    <t>Polje 4A16: Razmerje CET1 je treba navesti kot decimalno število in ne kot odstotek. Njegova vrednost mora biti manjša ali enaka 4.5000.</t>
  </si>
  <si>
    <t>Polje 4A18: TRE / TA je treba navesti kot decimalno število in ne kot odstotek. Njegova vrednost mora biti manjša ali enaka 2.</t>
  </si>
  <si>
    <t>Laitos vastaa tähän kenttään "Kyllä" vain jos sitä on pyydetty täyttämään koko raportointilomake.
Valitse pudotusvalikosta</t>
  </si>
  <si>
    <t>. Tämä kenttä luodaan automaattisesti soveltamalla määritelmässä määriteltyä yksinkertaistettua kiinteämääräisen summan menetelmää. 
Tämä kentän arvoksi asetetaan automaattisesti "Kyllä" niille laitoksille, jotka vastasivat "Kyllä" kenttään 2B1. Kuitenkin lopullinen arviointi delegoidun asetuksen 10 artiklan kohdan 8 perusteella syrjäyttää arvon solussa 2B2. Jos (ja vain jos) lopullisessa arvioinnissa päätetään, että laitoksen riskiprofiili on suhteeton sen pieneen kokoon nähden, laitoksen vakausmaksu lasketaan kuin 2B2 arvo olisi "Ei".</t>
  </si>
  <si>
    <t>. Laitokset, jotka täyttävät pienille laitoksille tarkoitetun yksinkertaistetun kiinteämääräisen vuotuisen vakausmaksun ehdot, merkitsevät tähän kenttään ”Kyllä” tai ”Ei” (kentän 2B2 arvo on ”Kyllä”).
. ”Kyllä” tarkoittaa, että laitos antaa kaikki välilehdillä 2 ja 3 vaaditut tiedot, joiden perusteella lasketaan vaihtoehtoinen vakausmaksu delegoidun asetuksen 5 artiklan mukaisesti. Kun tämä vakausmaksu on laskettu, sitä verrataan delegoidun asetuksen 10 artiklan 1–8 kohdan mukaan laskettuun kiinteämääräiseen summaan, ja laitokseen sovelletaan pienempää summaa delegoidun asetuksen 10 artiklan 7 kohdan mukaisesti. 
. ”Ei” tarkoittaa, ettei laitos halua vaihtoehtoisen yksilöllisen vuotuisen vakausmaksun määrän laskemista 5 artiklan mukaisesti. Jälkimmäisessä tapauksessa laitoksesta ei tarvitse täyttää muita tietoja.
. Jos laitos ei täytä pienille laitoksille tarkoitetun yksinkertaistetun kiinteämääräisen vuotuisen vakausmaksun ehtoa (2B2-kentän arvo on ”Ei”), kenttään merkitään ”Ei sovelleta”.
. Jos laitosta ollaan pyydetty täyttämään koko raportointilomake delegoidun asetuksen 10 artiklan kohdan 8 mukaisen arvioinnin tekemiseksi (2B1 on "Kyllä"), tähän kenttään täytetään joko "Kyllä" tai "Ei". Jos (a) delegoidun asetuksen 10 artiklan kohdan 8 mukaisen arvion perusteella laitoksen riskiprofiili ei ole suhteeton sen pieneen kokoon nähden ja (b) laitos vastasi  "Kyllä" kenttään 2B3, SRB laskee silloin vaihtoehtoisen vakausmaksun delegoidun asetuksen 10 artiklan kohdan 7 mukaisesti.
Valitse pudotusvalikosta</t>
  </si>
  <si>
    <t>Tämä kenttä täytetään EU:ssa toimivan emoyrityksen täydellisellä rekisteröidyllä nimellä tai jätetään tyhjäksi, jos laitos ei ole osa ryhmää eikä sillä ole EU emoyritystä.</t>
  </si>
  <si>
    <t>Laitoksille, jotka ovat osa ryhmää: EU emoyrityksen LEI-koodi
Laitoksille, jotka eivät ole osa ryhmää: jätetään tyhjäksi.</t>
  </si>
  <si>
    <t>Το ίδρυμα να επιλέξει την τιμή "Ναι" σε αυτό το πεδίο μόνο εάν κληθεί να συμπληρώσει πλήρως το έντυπο αναφοράς.
Επιλέξτε από την αναπτυσσόμενη λίστα.</t>
  </si>
  <si>
    <t>. Το παρόν πεδίο συμπληρώνεται αυτόματα με χρήση της απλοποιημένης μεθόδου κατ’ αποκοπή ποσού, όπως ορίζεται στον ορισμό. 
Αυτό το πεδίο θα ρυθμιστεί αυτόματα σε «Ναι» για ιδρύματα που απάντησαν «Ναι» στο πεδίο 2B1. Ωστόσο, το αποτέλεσμα της τελικής αξιολόγησης σύμφωνα με το άρθρο 10 παράγραφος 8 του κατ 'εξουσιοδότηση κανονισμού υπερισχύει της τιμής στο πεδίο 2B2. Εάν (και μόνο εάν) αποφασιστεί ότι το προφίλ κινδύνου του ιδρύματος είναι δυσανάλογο με το μικρό του μέγεθος κατά την τελική αξιολόγηση, η ετήσια συνεισφορά του ιδρύματος θα υπολογίζεται ως εάν το 2B2 ήταν «Όχι».</t>
  </si>
  <si>
    <t>. Στο παρόν πεδίο πρέπει συμπληρώνεται με «Ναι» ή «Όχι» από τα ιδρύματα που πληρούν τις προϋποθέσεις για την απλοποιημένη κατ’ αποκοπή ετήσια εισφορά για μικρά ιδρύματα (η τιμή στο πεδίο 2B2 είναι «Ναι»).
. «Ναι» σημαίνει ότι το ίδρυμα παρέχει όλες τις πληροφορίες που απαιτούνται στις καρτέλες 2 και 3 ώστε να υπολογιστεί μια εναλλακτική εισφορά σύμφωνα με το άρθρο 5 του κατ’ εξουσιοδότηση κανονισμού. Άπαξ και υπολογιστεί, το ποσό της εν λόγω εισφοράς θα συγκρίνεται με το κατ’ αποκοπή ποσό (το οποίο υπολογίζεται σύμφωνα με το άρθρο 10 παράγραφοι 1-8) του κατ’ εξουσιοδότηση κανονισμού) ώστε να εφαρμόζεται στο ίδρυμα το μικρότερο ποσό σύμφωνα με το άρθρο 10 παράγραφος 7 του κατ' εξουσιοδότηση κανονισμού. 
. «Όχι» σημαίνει ότι το ίδρυμα δεν επιθυμεί να υπολογιστεί το ποσό της εναλλακτικής ατομικής ετήσιας εισφοράς σύμφωνα με το άρθρο 5. Στην τελευταία αυτή περίπτωση, δεν απαιτούνται περαιτέρω πληροφορίες από το ίδρυμα.
. Εάν το ίδρυμα δεν πληροί τις προϋποθέσεις για την απλοποιημένη κατ’ αποκοπή ετήσια εισφορά για μικρά ιδρύματα (η τιμή στο πεδίο 2B2 είναι «Όχι»), στο πεδίο εισάγεται «Δεν ισχύει».
.Εάν το ίδρυμα έχει κληθεί να συμπληρώσει το πλήρες έντυπο αναφοράς, προκειμένου να πραγματοποιήσει αξιολόγηση σύμφωνα με το άρθρο 10 παράγραφος 8 του κατ 'εξουσιοδότηση κανονισμού (το πεδίο 2Β1 είναι «Ναι»), αυτό το πεδίο συμπληρώνεται με «Ναι» ή «Όχι». Εάν (α) η τελική αξιολόγηση σχετικά με το άρθρο 10 παράγραφος 8 του κατ 'εξουσιοδότηση κανονισμού διαπιστώσει ότι το ίδρυμα δεν έχει προφίλ κινδύνου δυσανάλογο προς το μικρό του μέγεθος και (β) το ίδρυμα απάντησε «Ναι» στο 2B3, τότε το SRB θα εκτελεί τον υπολογισμό μιας εναλλακτικής ατομικής ετήσιας συνεισφοράς, σύμφωνα με το άρθρο 10 παράγραφος 7 του κατ 'εξουσιοδότηση κανονισμού.
Επιλέξτε από την αναπτυσσόμενη λίστα</t>
  </si>
  <si>
    <t>Στο παρόν πεδίο θα πρέπει να συμπληρώνεται η πλήρης επωνυμία καταχώρισης της μητρικής του ιδρύματος που είναι εγκατεστημένη στην ΕΕ Α ή θα πρέπει να παραμείνει κενό εάν το ίδρυμα δεν ανήκει σε όμιλο και δεν έχει μητρική εγκατεστημένη στην ΕΕ.</t>
  </si>
  <si>
    <t>Για ιδρύματα που ανήκουν σε όμιλο: Κωδικός LEI της μητρικής του ιδρύματος εγκατεστημένη στην ΕΕ
Για ιδρύματα που δεν ανήκουν σε όμιλο: Αφήστε το κενό.</t>
  </si>
  <si>
    <t>L'istituzione risponde "Si" solo se è chiamata a compilare l'intero template.
Selezionare dal menù a discesa</t>
  </si>
  <si>
    <t>. Questo campo è generato automaticamente applicando la metodologia semplificata basata su una somma forfettaria, come stabilito nella definizione.
Il campo sarà automaticamente impostato su "Si" per le istituzioni che hanno risposto "Si" al campo 2B1. Tuttavia, il risultato della valutazione finale ai sensi dell'articolo 10 (8) del Regolamento delegato prevarrà sul valore del campo 2B2. Se (e solo se) nella valutazione finale è deciso che il profilo di rischio dell'istituzione è sproporzionato rispetto alla sua piccola dimensione, il contributo finale dell'istituzione sarà calcolato come se il campo 2B2 fosse "No".</t>
  </si>
  <si>
    <t>. Questo campo deve essere compilato con «Sì» o «No» dagli enti che beneficiano del contributo annuale forfettario semplificato destinato agli enti di piccole dimensioni (il valore del campo «2B2» è «Sì»).
. «Sì» significa che l’ente fornisce tutte le informazioni richieste nelle schede 2 e 3 in modo che un contributo alternativo possa essere calcolato in conformità con l’articolo 5 del Regolamento delegato. Una volta calcolato, tale importo contributivo sarà confrontato con la somma forfettaria (calcolata a norma dell’articolo 10, paragrafi 1-8, del regolamento delegato), in modo che l’importo più basso sia applicato all’ente, a norma dell’articolo 10, paragrafo 7, del Regolamento delegato. 
. «No» significa che l’ente non desidera che sia calcolato a norma dell’articolo 5 un importo contributivo annuale alternativo su base individuale. In quest’ultimo caso, non sono necessarie ulteriori informazioni da parte dell’ente.
. Se l’ente non beneficia del contributo annuale forfettario semplificato destinato agli enti di piccole dimensioni (il valore del campo «2B2» è «No»), il campo deve essere compilato con «Non applicabile».
Se l'istituzione è chiamata a compilare l'intero template, al fine di eseguire la valutazione a norma dell'articolo 10 (8) del Regolamento delegato (il campo 2B1 è "Si"), questo campo deve essere alimentato con "Si" o "No". Se (a) la valutazione finale dell'articolo 10 (8) del Regolamento Delegato prevede che l'istituzione non abbia un profilo di rischio sproporzionato rispetto alla sua piccola dimensione e (b) l'istituzione ha risposto "Si" al campo 2B3, il SRB effettuerà il calcolo di un contributo individuale annuale alternativo, ai sensi dell'articolo 10 (7) del Regolamento delegato.
Selezionare dal menù a discesa</t>
  </si>
  <si>
    <t>Questo campo deve essere compilato con il nome di registrazione della capogruppo UE per intero o dovrebbe essere lasciato vuoto se l'istituzione non è parte di un gruppo e non ha una capogruppo UE.</t>
  </si>
  <si>
    <t>Per le istituzioni appartenenti a un gruppo: il codice LEI della capogruppo UE
Per le istituzioni non appartenenti a un gruppo: lasciare il campo vuoto.</t>
  </si>
  <si>
    <t>L'établissement doit répondre "Oui" dans ce champ seulement s'il a été invité à remplir l’intégralité du formulaire de déclaration.
Veuillez utiliser le menu déroulant.</t>
  </si>
  <si>
    <t>. Ce champ est rempli automatiquement en appliquant la méthodologie simplifiée des contributions forfaitaires telle que définie dans la définition. 
. Ce champ sera automatiquement rempli par "Oui" pour les établissements ayant répondu "Oui" au champ 2B1. Cependant, le résultat de l'évaluation finale prévue au paragraphe 8 de l'article 10 du règlement délégué prévaudra sur la valeur renseignée dans le champ 2B2. Si (et seulement si) il est décidé que le profil de risque de l'établissement est disproportionné par rapport à sa petite taille lors de l'évaluation finale, alors la contribution annuelle de l'établissement sera calculée comme si 2B2 était "Non".</t>
  </si>
  <si>
    <t xml:space="preserve">Pour les établissements faisant partie d'un groupe : code LEI de l’établissement mère dans l'UE
Pour les établissements ne faisant pas partie d'un groupe : Merci de laisser vide.
</t>
  </si>
  <si>
    <t>Institucija na to področje odgovori Da ", šele ko je pozvana da izpolni popoln obrazec za poročanje.  
Izberite s spustnega seznama. "</t>
  </si>
  <si>
    <t>. To polje bo samodejno nastavljeno na „Da“ za institucije, ki so v polje 2B1 odgovorile z „Da“. Vendar bo rezultat končne ocene v skladu s členom 10 (8) Delegirane uredbe prevladoval nad vrednostjo v polju 2B2. Če se (in samo če) ugotovi, da je profil tveganja institucije nesorazmeren z njeno majhnostjo v končni oceni, se letni prispevek institucije izračuna kot 2B2 „Ne“.</t>
  </si>
  <si>
    <t xml:space="preserve">. To polje morajo institucije, upravičene do poenostavljenega pavšalnega letnega prispevka za majhne institucije, izpolniti z „Da“ ali „Ne“ (vrednost polja 2B2 je „Da“).
. „Da“ pomeni, da institucija zagotovi vse informacije, ki se zahtevajo v zavihkih 2 in 3, da se lahko izračuna alternativni prispevek v skladu s členom 5 Delegirane uredbe. Po izračunu se bo ta znesek prispevka primerjal s pavšalnim zneskom (izračunanim v skladu s členom 10(1) do (8) Delegirane uredbe), da se bo za institucijo uporabil nižji znesek v skladu s členom 10(7) Delegirane uredbe. 
. „Ne“ pomeni, da institucija ne želi, da se izračuna znesek alternativnega posameznega letnega prispevka v skladu s členom 5. V tem primeru instituciji ni treba predložiti dodatnih informacij.
. Če institucija ni upravičena do poenostavljenega pavšalnega letnega prispevka za majhne institucije (vrednost polja 2B2 je „Ne“), se v polje vpiše „Se ne uporablja“.
. Če je institucija pozvana, da izpolni popoln obrazec za poročanje, da bi lahko opravila oceno v skladu s členom 10 (8) Delegirane uredbe (polje 2B1 je „Da“), se to polje izpolni z „Da“ ali Ne'. Če (a)  je rezultat končne ocene v zvezi s členom 10 (8) Delegirane uredbe, da institucija nima profila tveganja, ki bi bila nesorazmerna z njeno majhnostjo, in (b) je institucija odgovorila z „Da“ na 2B3, potem bo SRB izvaja izračun alternativnega posameznega letnega prispevka v skladu s členom 10 (7) Delegirane uredbe.
Izberite s spustnega seznama.
</t>
  </si>
  <si>
    <t>Izpolniti ga je treba s polnim registriranim imenom nadrejene institucije EU ali pustiti prazno, če institucija ni del skupine in nima nadrejene institucije v EU.</t>
  </si>
  <si>
    <t>Para instituciones que son parte de un grupo: código LEI de la matriz UE.
Para instituciones que no son parte de un grupo: por favor, dejar en blanco.</t>
  </si>
  <si>
    <t>Este campo se genera automáticamente aplicando el método a tanto alzado simplificado que se define en la definición. 
Este campo se establecerá automáticamente en 'Sí' para las instituciones que respondieron 'Sí' al campo 2B1. Sin embargo, el resultado de la evaluación final de conformidad con el artículo 10, apartado 8, del Reglamento Delegado prevalecerá sobre el valor en el campo 2B2. Si (y solo si) se decide que el perfil de riesgo de la institución es desproporcionado a su tamaño (entidad pequeña) en la evaluación final, la contribución anual de la institución se calculará como si 2B2 fuera "No".</t>
  </si>
  <si>
    <t>. Este campo deben cumplimentarlo con las palabras «Sí» o «No»   las entidades que reúnen los requisitos para la aportación anual a tanto alzado simplificada para entidades pequeñas (el valor del campo 2B2 es «Sí»).
. «Sí» significa que la entidad proporciona toda la información requerida en las pestañas 2 y 3, de manera que una aportación alternativa se puede calcular de acuerdo con el artículo 5 del Reglamento Delegado. Una vez calculado, este importe de contribución se comparará con el tanto alzado (calculado de acuerdo con el artículo 10, apartados del 1 al 8, del Reglamento Delegado) de manera que la cantidad inferior se aplica a la institución de conformidad con el artículo 10, apartado 7, del Reglamento Delegado. 
. «No» significa que la entidad no quiere que una cantidad de aportación alternativa individual anual se calcule de acuerdo con el artículo 5. En el último caso, no se necesita más información de la entidad.
. Si la entidad no reúne los requisitos para la aportación anual a tanto alzado simplificada para entidades pequeñas (el valor del campo 2B2 es «No»), el campo se cumplimentará con la expresión «No es pertinente».
Si se ha invitado a la institución a completar el formulario completo, con el fin de realizar una evaluación de conformidad con el Artículo 10 (8) del Reglamento Delegado (el campo 2B1 es 'Sí'), este campo se completará con 'Sí' o 'no'. Si (a) la evaluación final con respecto al Artículo 10 (8) del Reglamento Delegado determina que la institución no tiene un perfil de riesgo desproporcionado respecto a su tamaño (entidad pequeña) y (b) la institución respondió 'Sí' a 2B3, entonces la JUR realizará el cálculo alternativo de su contribución individual anual, de conformidad con el artículo 10, apartado 7, del Reglamento Delegado.
Seleccione una opción de la lista desplegable</t>
  </si>
  <si>
    <t>Este campo debe cumplimentarse con el nombre de registro completo de la matriz de la UE o debe de dejarse en blanco si la institución no es parte de un grupo y no tiene una matriz UE.</t>
  </si>
  <si>
    <t>La entidad responderá «Sí» a este campo solo cuando haya sido invitada a cumplumentar el formulario completo.
Por favor, seleccione la opción de la lista desplegable.</t>
  </si>
  <si>
    <t>Krediidiasutus vastab sellele väljale ainult "Jah" juhul, kui tal on palutud täita täielik aruandlusvorm.
Valige rippmenüüst.</t>
  </si>
  <si>
    <t>. See väli täidetakse automaatselt lihtsustatud kindlasummaliste maksete metoodikat kasutades, nagu on definitsioonis määratletud. 
. Asutuste jaoks, kes vastasid väljale 2B1 "Jah", seatakse see väli automaatselt "Jah". Delegeeritud määruse artikli 10 lõike 8 kohase lõpliku hindamise tulemused on siiski ülekaalus välja 2B2 väärtuse suhtes. Kui (ja ainult kui) otsustatakse, et asutuse riskiprofiil on lõpphinnangus ebaproportsionaalne võrreldes selle väikese suurusega, arvutatakse asutuse aastane sissemakse nii, nagu oleks 2B2 „Ei”.</t>
  </si>
  <si>
    <t>. Selle välja peavad täitma („Jah“ või „Ei“) ainult asutused, mis kvalifitseeruvad väikestele krediidiasutustele või investeerimisühingutele kohaldatavale lihtsustatud kindlasummalisele aasta osamaksele (välja 2B2 vastus on „Jah“).
. „Jah“ tähendab, et asutus esitab kogu vahelehtedel 2 ja 3 nõutud teabe, et saaks arvutada alternatiivse osamakse kooskõlas delegeeritud määruse artikliga 5. Arvutatud osamakset võrreldakse ühekordse osamaksega (mis on arvutatud delegeeritud määruse artikli 10 lõigete 1–8 alusel) ja kooskõlas sama määruse artikli 10 lõikega 7 kohaldatakse neist väiksemat. 
. „Ei“ tähendab, et krediidiasutus ei soovi alternatiivse individuaalse aasta osamakse arvutamist artikli 5 alusel. Viimasel juhul ei ole asutusel vaja esitada rohkem teavet.
. Kui asutus ei kvalifitseeru väikestele krediidiasutustele või investeerimisühingutele kohaldatavale lihtsustatud kindlasummalisele aasta osamaksele (väli 2B2 väärtus on „Ei“), tuleb väli täita väärtusega „Ei kohaldata“.
. Kui krediidiasutusel on palutud täita täielik aruandlusvorm, et viia läbi hindamine vastavalt delegeeritud määruse artikli 10 lõikele 8 (väli 2B1 on „Jah”), täidetakse see väli „Jah” või „Ei”. Kui a) delegeeritud määruse artikli 10 lõiget 8 käsitleva lõpphinnangu kohaselt ei ole krediidiasutusel või investeerimisühingul riskiprofiili, mis oleks ebaproportsionaalne tema väiksuse suhtes, ja b) krediidiasutus või investeerimisühing vastas punktile 2B3 jaatavalt, siis SRB viib läbi kalkulatsioonid alternatiivse individuaalse aastase sissemakse vastavalt delegeeritud määruse artikli 10 lõikele 7.
Valige rippmenüüst</t>
  </si>
  <si>
    <t>Sellele väljale tuleb sisestada EL emaettevõtja täielik registreerimisnimi või jätta tühjaks, kui krediidiasutus ei kuulu gruppi ja puudub EL-i emaettevõtja.</t>
  </si>
  <si>
    <t>Krediidiasutustele, kes on osa grupist: EL emaettevõtte LEI-kood
Krediidiastutustele, kes ei kuulu gruppi: Palun jätke tühjaks.</t>
  </si>
  <si>
    <t>Das Institut muss dieses Feld nur dann mit „Ja“ beantworten, wenn es gebeten wurde, den vollständigen Meldebogen auszufüllen.
Bitte wählen Sie aus dem Drop-down-Menü.</t>
  </si>
  <si>
    <t xml:space="preserve">. Dieses Feld wird automatisch bei Anwendung eines vereinfachten Pauschalbetrages für kleine Institute, entsprechend der Beschreibung unter den Definitionen, generiert.
. Dieses Feld wird für Institute, die das Feld 2B1 mit "Ja" beantwortet haben, automatisch auf "Ja" gesetzt. Allerdings wird die finale Beurteilung gemäß Artikel 10 Absatz 8 der Delegierten Verordnung über den Wert im Feld 2B2 entscheiden. Nur wenn die finale Beurteilung ergeben hat, dass das Institut ein in Anbetracht seiner Größe unverhältnismäßiges Risikoprofil aufweist, wird der jährliche Beitrag des Instituts so berechnet als würde das Feld 2B2 "Nein" beinhalten. </t>
  </si>
  <si>
    <t>. Dieses Feld ist von Instituten, die die Voraussetzungen für einen vereinfachten, auf einen Pauschalbetrag gestützten, jährlichen Beitrag erfüllen, mit „Ja“ oder „Nein“ auszufüllen (der Wert in Feld 2B2 lautet „Ja“).
. Ja“ bedeutet, dass das Institut alle in den Reitern 2 und 3 erforderlichen Informationen bereitstellt, damit ein alternativer Beitrag in Einklang mit Artikel 5 der Delegierten Verordnung berechnet werden kann. Nach erfolgter Berechnung wird die Höhe des Beitrags mit der Pauschale (berechnet im Einklang mit Artikel 10 Absätze 1 bis 8 der Delegierten Verordnung) verglichen. Gemäß Artikel 10 Absatz 7 der Delegierten Verordnung wird der niedrigere der beiden Beträge für das Institut angewendet. 
. „Nein“ bedeutet, dass das Institut nicht wünscht, dass ein alternativer individueller jährlicher Beitrag gemäß Artikel 5 berechnet wird. Im letzteren Fall sind keine weiteren Informationen von dem Institut erforderlich.
. Wenn das Institut nicht die Voraussetzungen für den vereinfachten Pauschalbetrag für kleine Institute erfüllt (der Wert in Feld 2B2 lautet „Nein“), ist „Nicht zutreffend“ anzugeben.
. Wenn das Institut gebeten wurde, den vollständigen Meldebogen im Hinblick auf eine Bewertung im Sinne von Artikel 10 Absatz 8 der Delegierten Verordnung (Feld 2B1 lautet "Ja") auszufüllen, sollte dieses Feld mit "Ja" oder "Nein" befüllt werden. Wenn (a) die finale Beurteilung gemäß Artikel 10 Absatz 8 der Delegierten Verordnung ergeben hat, dass das Institut kein in Anbetracht seiner geringen Größe unverhältnismäßiges Risikoprofil aufweist und (b) das Institut das Feld 2B3 mit "Ja" beantwortet hat,  dann wird der SRB einen alternativen individuellen jährlichen Beitrag gemäß Artikel 10 Absatz 7 der Delegierten Verordnung berechnen.
Bitte wählen Sie aus dem Drop-down-Menü.</t>
  </si>
  <si>
    <t>In diesem Feld ist der vollständige Registrierungsname des EU-Mutterunternehmens anzugeben oder keine Angabe zu machen, wenn es kein EU-Mutterunternehmen gibt und das Institut keiner Gruppe angehört..</t>
  </si>
  <si>
    <t>Für Institute, die zu einer Gruppe gehören: LEI-Code des EU-Mutterunternehmens.
Für Institute, welche nicht Teil einer Gruppe sind: Bitte leer lassen.</t>
  </si>
  <si>
    <t>За институции, които са част от група: LEI код на предприятието майка от ЕС.
За институции, които не са част от група. Моля, оставете полето празно.</t>
  </si>
  <si>
    <t>Институцията следва да отговори с "Да" в това поле, само когато е поканена да попълни целия отчетен образец.
Моля, изберете от списъка в падащото меню.</t>
  </si>
  <si>
    <t xml:space="preserve">. Това поле се генерира автоматично чрез прилагане на опростената методология за еднократна сума съгласно определението. 
Това поле ще бъде автоматично зададено с "Да" за институции, които са попълнили  "Да" в поле 2B1. Въпреки това резултатът от окончателната оценка съгласно член 10, параграф 8 от Делегиран регламент ще надделее над стойността в поле 2B2. Ако (и само ако) бъде решено, че рисковият профил на институцията е непропорционален на малкия ѝ размер в окончателната оценка, годишната вноска на институцията ще се изчислява така, сякаш в поле 2B2 е  попълнено „Не“.
</t>
  </si>
  <si>
    <t>. Това поле трябва да бъде попълнено с „Да“ или „Не“ от институциите, които отговарят на изискванията за опростена еднократна годишна вноска за малките институции (2B2 стойността на полето е „Да“).
. „Да“ означава, че институцията предоставя цялата информация, която се изисква в работен лист 2 и 3, за да може да се изчисли алтернативна вноска в съответствие с член 5 от Делегиран регламент. След като бъде изчислена, тази сума ще бъде сравнена с еднократната сума (изчислена в съответствие с член 10, параграфи 1–8 от Делегиран регламент), така че по-малката сума да се прилага за институцията в съответствие с член 10, параграф 7 от Делегиран регламент. 
. „Не“ означава, че институцията не желае алтернативната индивидуална годишна вноска да се изчислява в съответствие с член 5. В последния случай не се изисква повече информация от институцията.
. Ако институцията не отговаря на условията за опростена еднократна годишна вноска за малки институции (2B2 стойността на полето е „Не“), полето се попълва с „Не е приложимо“.
. Ако институцията е поканена да попълни целия отчетен образец, с оглед извършване оценка съгласно член 10, параграф 8 от Делегиран регламент (поле 2B1 е "Да"), това поле се попълва с "Да" или "Не". Ако (а) финалната оценка по член 10, параграф 8 от Делегиран регламент определи, че институцията няма непропорционален за размера си рисков профил и (б) институцията отговори с "Да" в поле 2B3, тогава ЕСП ще извърши изчислението на алтернативна индивидуална годишна вноска съгласно член 10, параграф 7 от Делегиран регламент.    
Моля, изберете от списъка в падащото меню.</t>
  </si>
  <si>
    <t>Това поле следва да бъде попълнено с цялото наименование на предприятието майка от ЕС или следва да бъде оставено празно, ако институцията не е част от група и няма предприятие майка от ЕС.</t>
  </si>
  <si>
    <t xml:space="preserve">Institucija odgovara "Da" u ovom polju samo kada je od nje zatraženo da ispuni cijeli obrazac za izvješćivanje.
Odaberite s padajućeg popisa. </t>
  </si>
  <si>
    <t xml:space="preserve">. Ovo se polje popunjava automatski primjenom pojednostavljene paušalne metodologije kako je utvrđena u definiciji. 
. U ovom će se polju automatski podesiti "Da" za institucije koje su odgovorile "Da" u polju 2B1. Međutim, rezultat konačne procjene u skladu s člankom 10. stavkom 8. Delegirane uredbe imat će prednost u odnosu na vrijednost u polju 2B2. Ako (i samo ako) je u konačnoj procjeni odlučeno da je profil rizičnosti institucije nerazmjeran njegovoj maloj veličini, godišnji iznos doprinosa izračunati će se kao da je polje 2B2 "Ne".  </t>
  </si>
  <si>
    <t xml:space="preserve">. Institucije koje ispunjavaju uvjete za pojednostavljeni paušalni godišnji doprinos za male institucije u ovo polje moraju upisati „Da” ili „Ne” (vrijednost u polju 2B2 je „Da”).
. „Da” znači da institucija dostavlja sve podatke koji se zahtijevaju u radnim listovima 2. i 3. kako bi se mogao izračunati alternativni iznos doprinosa u skladu s člankom 5. Delegirane uredbe. Nakon što se izračuna, taj će se iznos doprinosa usporediti s paušalnim iznosom (izračunatim u skladu s člankom 10. stavcima 1. do 8. Delegirane uredbe) tako da se na instituciju primijeni niži iznos u skladu s člankom 10. stavkom 7. Delegirane uredbe. 
. „Ne” znači da institucija ne želi alternativni izračun pojedinačnih godišnjih doprinosa u skladu s člankom 5. U tom slučaju od institucije se ne zahtijevaju dodatni podaci.
. Ako institucija ne ispunjava uvjete za pojednostavljeni paušalni godišnji doprinos za male institucije (vrijednost u polju 2B2 je „Ne”), odgovor u ovom polju treba biti „Nije primjenjivo”.
Ako je od institucije zatraženo da ispuni cijeli obrazac za izvješćivanje kako bi se provela procjena u skladu s člankom 10. stavkom 8. Delegirane uredbe (polje 2B1 je „Da“), ovo polje treba popuniti s „Da“ ili „Ne“. Ako je (a) konačnom procjenom u skladu s člankom 10. stavkom 8. Delegirane uredbe utvrđeno da institucija nema profil rizičnosti nerazmjeran svojoj maloj veličini i (b) institucija odgovorila „Da“ u polju 2B3, tada će SRB provesti izračun alternativnog pojedinačnog godišnjeg doprinosa u skladu s člankom 10. stavkom 7. Delegirane uredbe
Odaberite s padajućeg popisa.
</t>
  </si>
  <si>
    <t xml:space="preserve">U ovo polje treba upisati puni registrirani naziv matične institucije iz EU-a ili ostaviti prazno ako institucija nije dio grupe i nema matičnu instituciju iz EU-a. </t>
  </si>
  <si>
    <t xml:space="preserve">Za institucije koje su dio grupe: LEI oznaka matične institucije iz EU-a. Za institucije koje nisu dio grupe: Ostaviti prazno. </t>
  </si>
  <si>
    <t>Pre inštitúcie, ktoré sú súčasťou skupiny: Kód LEI materského subjektu v EÚ.
Pre inštitúcie, ktoré nie sú súčasťou skupiny: Prosím, nechajte prázdne.</t>
  </si>
  <si>
    <t xml:space="preserve">Za institucije, ki so del skupine: koda LEI nadrejenega institucije v EU.
Za institucije, ki niso del skupine: pustite prazno. </t>
  </si>
  <si>
    <t>Inštitúcia odpovedá „ áno “ iba ak bude požiadaná o vyplnenie úplného formulára. 
Vyberte prosím z rozbaľovacieho zoznamu.</t>
  </si>
  <si>
    <t xml:space="preserve">. Toto pole je generované automaticky uplatnením zjednodušenej metodiky paušálnych súm vymedzenej vo vymedzení.
.Toto pole sa automaticky nastaví na „Áno“ pre inštitúcie, ktoré odpovedali „Áno“ na pole 2B1. Výsledok konečného posúdenia podľa článku 10 ods. 8 delegovaného nariadenia však bude mať prednosť pred hodnotou v poli 2B2. Ak (a iba ak) sa rozhodne, že rizikový profil inštitúcie je v konečnom hodnotení neprimeraný jej malej veľkosti, bude sa ročný príspevok inštitúcie počítať tak, akoby 2B2 bolo „nie“.
 </t>
  </si>
  <si>
    <t>. V tomto poli musia inštitúcie, ktoré spĺňajú podmienky na zjednodušený paušálny ročný príspevok pre malé inštitúcie, uviesť buď „Áno“ alebo „Nie“ (hodnota poľa 2B2 je „Áno“).
. „Áno“ znamená, že inštitúcia poskytuje všetky informácie vyžadované v tabuľkách 2 a 3 tak, aby mohol byť vypočítaný alternatívny príspevok v súlade s článkom 5 delegovaného nariadenia. Po výpočte sa táto výška príspevku porovná s paušálnou sumou (vypočítanou podľa článku 10 ods. 1 až 8 delegovaného nariadenia) tak, že na inštitúciu sa uplatní nižšia suma, v súlade s článkom 10 ods. 7 nariadenia. 
. „Nie“ znamená, že inštitúcia si neželá, aby sa vypočítala výška alternatívneho individuálneho ročného príspevku podľa článku 5. V takom prípade sa od inštitúcie nevyžadujú žiadne ďalšie informácie.
. Ak inštitúcia nespĺňa podmienky na zjednodušený paušálny ročný príspevok pre malé inštitúcie (hodnota poľa 2B2 je „Nie“), v tomto poli sa musí uviesť „Neuvádza sa“.
.Ak bola inštitúcia vyzvaná na vyplnenie úplného formulára s cieľom vykonať hodnotenie podľa článku 10 ods. 8 delegovaného nariadenia (pole 2B1 je „áno“), toto pole sa vyplní „áno“ alebo "nie". Ak a) záverečné hodnotenie týkajúce sa článku 10 ods. 8 delegovaného nariadenia stanoví, že rizikový profil inštitúcie je neprimeraný jej malej veľkosti a b) inštitúcia odpovedala „áno“ na 2B3, potom SRB vykoná výpočet alternatívneho individuálneho ročného príspevku podľa článku 10 ods. 7 delegovaného nariadenia.
Vyberte prosím z rozbaľovacieho zoznamu.</t>
  </si>
  <si>
    <t>V tomto poli by sa mal uviesť úplný registrovaný názov materského subjektu v EÚ alebo by malo byť ponechané prázdne, ak inštitúcia nie je súčasťou skupiny a nemá materský subjekt v EÚ.</t>
  </si>
  <si>
    <t>Įstaigoms, kurios yra grupės dalimi: ES patronuojančiosios įstaigos LEI kodas.
Įstaigoms, kurios nėra grupės dalimi: prašome palikti tuščia.</t>
  </si>
  <si>
    <t>Įstaiga šiame laukelyje turi atsakyti "Taip", jei paprašoma užpildyti visą ataskaitos formą.</t>
  </si>
  <si>
    <t xml:space="preserve">. Šis laukelis užpildomas automatiškai, pritaikius supaprastintą nustatyto dydžio sumos metodiką, kaip paaiškinta apibrėžtyje. 
Šis laukelis bus automatiškai užpildytas "Taip" įstaigoms, kurios atsakė "Taip" 2B1 laukelyje. Tačiau galutinio vertinimo rezultatas pagal Deleguotojo reglamento 10(8) str. turės viršenybę prieš 2B2 laukelio vertę. Jei (ir tik jei) yra nuspręsta galutiniame vertinime, kad įstaigos rizikos profilis yra neproporcingas jos mažam dydžiui, įstaigos metinė įmoka bus apskaičiuota taip pat, jei 2B2 būtų "Ne".
 </t>
  </si>
  <si>
    <t>. Šį laukelį nurodydamos „Taip“ arba „Ne“ turi pildyti įstaigos, kurioms leidžiama taikyti mažoms įstaigoms taikomą supaprastintą nustatyto dydžio metinį įnašą (2B2 laukelyje nurodyta „Taip“).
. „Taip“ reiškia, kad įstaiga teikia visą 2-oje ir 3-ioje kortelėse reikalaujamą informaciją ir kad alternatyvus įnašas gali būti apskaičiuojamas pagal Deleguotojo reglamento 5 straipsnį. Apskaičiuotoji šio įnašo suma bus palyginta su nustatyto dydžio suma (kuri apskaičiuota pagal Deleguotojo reglamento 10 straipsnio 1–8 dalis), ir įstaigai pagal Deleguotojo reglamento 10 straipsnio 7 dalį bus taikoma mažesnioji suma. 
. „Ne“ reiškia, kad įstaiga nenori, kad pagal 5 straipsnį būtų apskaičiuota alternatyvi individualaus metinio įnašo suma. Pastaruoju atveju iš įstaigos daugiau nereikalaujama pateikti jokios informacijos.
. Jei įstaigai neleidžiama taikyti mažoms įstaigoms taikomą supaprastintą nustatyto dydžio metinį įnašą (2B2 laukelyje nurodyta „Ne“), laukelyje įrašoma „Netaikoma“.
. Jei įstaiga buvo pakviesta užpildyta pilną ataskaitos formą, kad būtų galima atlikti vertinimą pagal Deleguotojo reglamento 10(8) str. (2B1 laukelis yra “Taip”), šis laukelis turi būti užpildytas „Taip“ arba „Ne“. Jei (a) galutinis vertinimas pagal Deleguotojo reglamento 10(8) str. nustato, kad įstaiga neturi rizikos profilio, kuris yra neproporcingai jos mažam dydžiui ir (b) įstaiga atsako “Taip” 2B3 laukelyje, tuomet SRB atliks alternatyvios metinio įnašo apskaičiavimą pagal Deleguotojo reglamento 10(7) str.
Pasirinkite iš išskleidžiamojo sąrašo.</t>
  </si>
  <si>
    <t>Šiame laukelyje turėtų būti nurodomas tikslus ES patronuojančiosios įstaigos registracijos pavadinimas arba paliktas tuščias, jei įstaiga nėra grupės dalimi ir neturi  ES patronuojančiosios įstaigos.</t>
  </si>
  <si>
    <r>
      <t xml:space="preserve">Passifs découlant de tous les contrats dérivés (hors dérivés de crédit) évalués </t>
    </r>
    <r>
      <rPr>
        <u/>
        <sz val="10"/>
        <color theme="1"/>
        <rFont val="Calibri"/>
        <family val="2"/>
        <scheme val="minor"/>
      </rPr>
      <t>conformément à la méthodologie de ratio de levier</t>
    </r>
  </si>
  <si>
    <t>Kapitalinõuete määruse (EL) nr 575/2013 artikli 4 lõike 1 punkt 118:
 "omavahendid" tähendavad esimese taseme omavahendite ja teise taseme omavahendite summat. Kõik väljad tuleb täita juriidilise isiku teabega individuaalsel tasandil, välja arvatud järgmistel juhtudel: keskasutus ja temaga seotud krediidiasutused, kui seonduvad krediidiasutused on riiklike õigusaktide alusel kooskõlas määruse (EL) nr 575/2013 artikliga 10 täielikult või osaliselt vabastatud usaldatavusnõuete täitmisest; sellisel erijuhul tuleb täita üksainus aruandlusvorm konsolideeritud teabega.</t>
  </si>
  <si>
    <r>
      <t>„Esimese taseme põhiomavahendid“ nagu on osutatud kapitalinõuete määruse (EL) nr 575/2013 artiklites 26-50</t>
    </r>
    <r>
      <rPr>
        <strike/>
        <sz val="10"/>
        <rFont val="Calibri"/>
        <family val="2"/>
        <scheme val="minor"/>
      </rPr>
      <t>.</t>
    </r>
    <r>
      <rPr>
        <sz val="10"/>
        <rFont val="Calibri"/>
        <family val="2"/>
        <scheme val="minor"/>
      </rPr>
      <t xml:space="preserve">  ja nagu on määratletud ELi COREP-FINREP-määruse I lisa vormi 1 (CA1) jaoks ("Omavahendite ja omavahendite nõuete </t>
    </r>
    <r>
      <rPr>
        <strike/>
        <sz val="10"/>
        <rFont val="Calibri"/>
        <family val="2"/>
        <scheme val="minor"/>
      </rPr>
      <t>A</t>
    </r>
    <r>
      <rPr>
        <sz val="10"/>
        <rFont val="Calibri"/>
        <family val="2"/>
        <scheme val="minor"/>
      </rPr>
      <t>aruandlus").</t>
    </r>
  </si>
  <si>
    <r>
      <t>. Ce champ doit être rempli par «Oui» ou par «Non» par les établissements remplissant les conditions requises pour la contribution annuelle forfaitaire pour petits établissements (la valeur du champ 2B2 est «Oui»).
. «Oui» signifie que l’établissement fournit toutes les informations requises aux onglets 2 et 3 pour pouvoir calculer une contribution alternative conformément à l’article 5 du règlement délégué. Une fois calculé, le montant de cette contribution sera comparé à la  contribution forfaitaire (calculée conformément à l’article 10, paragraphes 1 à 8, du règlement délégué) de façon à appliquer à l’établissement le montant le plus faible conformément à l’article 10, paragraphe 7, du règlement délégué. 
. «Non» signifie que l’établissement ne souhaite pas qu’un montant alternatif à la contribution annuelle individuelle soit calculé conformément à l’article 5. Dans ce cas, l’établissement ne doit pas fournir d’informations supplémentaires.
. Si l’établissement n’est pas éligible à la contribution annuelle forfaitaire pour petits établissements  (la valeur du champ 2B2 est «Non»), le champ 2B3 devra indiquer la mention «Sans objet».
. Si l'établissement a été invité à remplir l’intégralité du formulaire de déclaration  dans le but de réaliser une évaluation au titre du paragraphe 8 de l’article 10 du règlement délégué (le champ 2B1 est rempli par "Oui"), le champ doit alors être rempli par "Oui" ou par "Non". Si (a) l'évaluation finale prévue au paragraphe 8 de l'article 10 du règlement délégué conclut que l'établissement ne possède pas un profil de risque disproportionné par rapport à sa petite taille et que</t>
    </r>
    <r>
      <rPr>
        <i/>
        <sz val="10"/>
        <rFont val="Calibri"/>
        <family val="2"/>
        <scheme val="minor"/>
      </rPr>
      <t xml:space="preserve"> </t>
    </r>
    <r>
      <rPr>
        <sz val="10"/>
        <rFont val="Calibri"/>
        <family val="2"/>
        <scheme val="minor"/>
      </rPr>
      <t>(b) l'établissement répond "Oui" au champ 2B3, alors le CRU effectuera le calcul d'une contribution annuelle alternative, en vertu du 7 de l'article 10 du règlement délégué.
Veuillez utiliser le menu déroulant.</t>
    </r>
  </si>
  <si>
    <r>
      <t>Ce champ doit être rempli avec</t>
    </r>
    <r>
      <rPr>
        <i/>
        <sz val="10"/>
        <rFont val="Calibri"/>
        <family val="2"/>
        <scheme val="minor"/>
      </rPr>
      <t xml:space="preserve"> </t>
    </r>
    <r>
      <rPr>
        <sz val="10"/>
        <rFont val="Calibri"/>
        <family val="2"/>
        <scheme val="minor"/>
      </rPr>
      <t>la dénomination compléte de l’établissement mère dans l’UE ou devra être laissé vide si l'établissement ne fait pas partie d'un groupe ou ne possède pas d’établissement mère dans l’UE.</t>
    </r>
  </si>
  <si>
    <r>
      <t xml:space="preserve">Un organisme central («1C2») doit effectuer la déclaration au niveau (sous-)consolidé («4A2»). </t>
    </r>
    <r>
      <rPr>
        <sz val="10"/>
        <color theme="1"/>
        <rFont val="Calibri"/>
        <family val="2"/>
        <scheme val="minor"/>
      </rPr>
      <t>[Ratio de levier].</t>
    </r>
  </si>
  <si>
    <r>
      <t>Un organisme central («1C2») doit effectuer la déclaration au niveau (sous-)consolidé («4A9»).</t>
    </r>
    <r>
      <rPr>
        <sz val="10"/>
        <color theme="1"/>
        <rFont val="Calibri"/>
        <family val="2"/>
        <scheme val="minor"/>
      </rPr>
      <t xml:space="preserve"> [CET1]</t>
    </r>
  </si>
  <si>
    <r>
      <t xml:space="preserve">• Teistel määruses (EL) nr 575/2013 määratletud juhtudel: asjakohased näitajad võib esitada konsolideeritud tasandil. Sellise </t>
    </r>
    <r>
      <rPr>
        <sz val="10"/>
        <color theme="1"/>
        <rFont val="Calibri"/>
        <family val="2"/>
        <scheme val="minor"/>
      </rPr>
      <t>näitajaga konsolideeritud tasandil saadud tulemus määratakse igale krediidiasutusele või investeerimisühingule, mis on tema riskinäitaja arvutamise eesmärgil osa kontsernist.</t>
    </r>
  </si>
  <si>
    <t>. Šis lauks tiek automātiski ģenerēts, piemērojot vienkāršoto vienreizējā maksājuma metodi, kā noteikts definīcijā. .Šis lauks automātiski tiks iestatīts uz “Jā” iestādēm, kuras 2B1 laukā atbildēja “Jā”. Tomēr galīgā novērtējuma rezultāts saskaņā ar Deleģētās regulas 10. panta 8. punktu prevalēs pār vērtību laukā 2B2. Ja (un tikai tad) tiks nolemts, ka iestādes riska profils ir nesamērīgs ar tās mazo lielumu galīgajā novērtējumā, iestādes gada iemaksu aprēķinas tā, it kā 2B2 lauka vērtība būtu “Nē”.</t>
  </si>
  <si>
    <t>Šajā laukā jānorāda pilns ES mātesuzņēmuma reģistrētais nosaukums 
vai jāatstāj tukšs, ja iestāde nav grupas sastāvdaļa un tai nav ES mātesuzņēmuma.</t>
  </si>
  <si>
    <t>Iestādēm, kas ietilpst grupā: ES mātesuzņēmuma LEI kods
Iestādēm, kas neietilpst grupā: Lūgums atstāt tukšu.</t>
  </si>
  <si>
    <t>Newly supervised institutions: 
Where an institution is a newly supervised institution, meaning that its supervision started in the course of the 2020 calendar year, a partial contribution is calculated (footnote 2). In case an institution received a new banking licence in the course of 2020, pursuant to Article 12(1) of Commission Delegated Regulation (EU) 2015/63, a partial contribution shall be determined by applying the methodology set out in [Section 2 of Commission Delegated Regulation (EU) 2015/63] to the amount of its annual contribution calculated during the subsequent contribution period by reference to the full months of the contribution period for which the institution is supervised.</t>
  </si>
  <si>
    <t>Atbildot šajā laukā"Jā", tiks uzsākts process, lai veiktu novērtējumu sasakaņā ar Deleģētās regulas 10. panta 8. punktu attiecība uz iestādi kuras riska profils ir potenciāli nesamērīgs ar to mazo lielumu.</t>
  </si>
  <si>
    <t>. ‘atvasinātie instrumenti’ ir atvasinātie instrumenti saskaņā ar Kapitāla prasību regulas II pielikumu (un tādēļ tie neietver kredītu atvasinātos instrumentus). 
. 'Sviras rādītāja metode' nozīmē Kapitāla prasību regulas 429.  un 429.a panta piemērošanu atvasināto instrumentu jomā, kā noteikts šim laukam.</t>
  </si>
  <si>
    <t xml:space="preserve">. 'ar tīrvērtes darbībām saistītas kvalificētās saistības' ir saistības, kas saistītas ar tīrvērtes darbībām, kā noteikts Regulas (ES) Nr. 648/2012 2. panta 3. punktā, ietverot saistības, kuras izriet no jebkādiem pasākumiem, ko centrālais darījumu partneris īsteno, lai izpildītu maržu prasības, izveidotu saistību neizpildes fondu un uzturētu pietiekamus priekšfinansētus finanšu resursus varbūtējo zaudējumu segšanai saskaņā ar secību saistību neizpildes gadījumā atbilstīgi minētajai regulai [Regula (ES) Nr. 648/2012], kā arī lai ieguldītu savus finanšu resursus saskaņā ar minētās regulas [Regula (ES) Nr. 648/2012] 47. pantu.
. ‘atvasinātie instrumenti’ un ‘sviras rādītāja metode’: skatīt 2C1 </t>
  </si>
  <si>
    <t>. 'ar CVD darbībām saistītas kvalificētās saistības, kas izriet no atvasinātiem instrumentiem' ir saistības, kas saistītas ar centrālā vērtspapīru depozitārija darbībām, ietverot tādas saistības pret centrālā vērtspapīru depozitārija dalībniekiem vai pakalpojumu sniedzējiem, kuru termiņš ir īsāks par septiņām dienām un kuras izriet no darbībām, kam CVD ir saņēmis atļauju sniegt banku tipa papildpakalpojumus saskaņā ar Regulas (ES) Nr. 909/2014 IV sadaļu, bet izņemot citas saistības, kas izriet no šādām banku tipa darbībām.
. ‘atvasinātie instrumenti’ un ‘sviras rādītāja metode’: skatīt 2C1</t>
  </si>
  <si>
    <t>. Visiem LEI koda burtiem ir jālieto latīņu alfabētu.
. Cilnes formātam jāpaliek kā tekstam. Tas ir īpaši svarīgi, ja LEI kods sastāv tikai no cipariem.</t>
  </si>
  <si>
    <t>Ar tīrvērtes darbībām saistītās kvalificētās saistības (skatīt definīciju), kas izriet no iestādes turējumā esošajiem atvasinātajiem instrumentiem (skatīt definīciju 2C1), pat ja tie ir iegrāmatoti ārpusbilances posteņos saskaņā ar valsts grāmatvedības standartiem) ir jānovērtē saskaņā ar sviras rādītāja metodi (skatīt definīciju 2C1), kā paredzēts Kapitāla prasību regulā reizi ceturksnī pārskata gadā, lai tādējādi aprēķinātu gada vidējo ceturkšņa vērtību un par to paziņotu šajā laukā.</t>
  </si>
  <si>
    <t>Ar CVD darbībām saistītas kvalificētās saistības (skatīt definīciju), kas izriet no atvasinātajiem instrumentiem (skatīt definīciju 2C1), kā paredzēts Kapitāla prasību regulā reizi ceturksnī pārskata gadā, lai tādējādi aprēķinātu gada vidējo ceturkšņa vērtību un par to paziņotu šajā laukā.</t>
  </si>
  <si>
    <t xml:space="preserve">Kvalificētās saistības, kuras izriet no turējumā esošiem klientu aktīviem vai klientu naudas (skatīt definīciju), kas rodas no atvasināto instrumentu līgumiem ir jānovērtē saskaņā ar sviras rādītāja metodi (skatīt definīciju 2C1), kā paredzēts Kapitāla prasību regulā reizi ceturksnī pārskata gadā, lai tādējādi aprēķinātu gada vidējo ceturkšņa vērtību un par to paziņotu šajā laukā. </t>
  </si>
  <si>
    <t>Kvalificētās saistības, kas rodas no attīstību veicinošajiem aizdevumiem (skatīt definīciju), kas izriet no atvasināto instrumentu līgumiem (skatīt definīciju 2C1), kā paredzēts Kapitāla prasību regulā reizi ceturksnī pārskata gadā, lai tādējādi aprēķinātu gada vidējo ceturkšņa vērtību un par to paziņotu šajā laukā.</t>
  </si>
  <si>
    <t>Kvalificētās IAS saistības (kā definēts kreisajā pusē), kas rodas no kvalificēta IAS dalībnieka (skatīt definīciju), kas izriet no atvasināto instrumentu līgumiem (skatīt definīciju 2C1), kā paredzēts Kapitāla prasību regulā reizi ceturksnī pārskata gadā, lai tādējādi aprēķinātu gada vidējo ceturkšņa vērtību un par to paziņotu šajā laukā.</t>
  </si>
  <si>
    <t xml:space="preserve">Iestāde var atskaitīt kvalificētu IAS aktīvu summu, kā to ir novērtējis IAS dalībnieka darījuma partneris (kā saistības), tikai ņemot vērā atvasināto instrumentu korekciju un tā paša IAS dalībnieka darījuma partnera 'atvasināto instrumentu minimālās robežvērtības faktoru' (soļi E.i un E.ii apakšiedaļā, kā rezultātā iegūst kvalificēto IAS saistību summu). To ir jānovērtē saskaņā ar sviras rādītāja metodi (skatīt definīciju 2C1), kā paredzēts Kapitāla prasību regulā reizi ceturksnī pārskata gadā, lai tādējādi aprēķinātu gada vidējo ceturkšņa vērtību un par to paziņotu šajā laukā. </t>
  </si>
  <si>
    <t xml:space="preserve">Kvalificētās grupas iekšējās saistības (kā definēts kreisajā pusē), kas izriet no atvasināto instrumentu līgumiem (skatīt definīciju 2C1), kā paredzēts Kapitāla prasību regulā reizi ceturksnī pārskata gadā, lai tādējādi aprēķinātu gada vidējo ceturkšņa vērtību un par to paziņotu šajā laukā. </t>
  </si>
  <si>
    <t xml:space="preserve">Iestāde var atskaitīt kvalificētu grupas iekšējo aktīvu summu, kā to ir novērtējis grupas iekšējais darījuma partneris (kā saistības), tikai ņemot vērā atvasināto instrumentu korekciju un tā paša grupas iekšējā darījuma partnera 'atvasināto instrumentu minimālās robežvērtības faktoru' (soļi F.i un F.ii apakšiedaļā, kā rezultātā iegūst kvalificēto grupas iekšējo saistību summu). To ir jānovērtē saskaņā ar sviras rādītāja metodi (skatīt definīciju 2C1), kā paredzēts Kapitāla prasību regulā reizi ceturksnī pārskata gadā, lai tādējādi aprēķinātu gada vidējo ceturkšņa vērtību un par to paziņotu šajā laukā. </t>
  </si>
  <si>
    <t>Lauks 4B6: LCR jābūt lielākam vai vienādam ar 1.</t>
  </si>
  <si>
    <t>Lauks 4A7: Svīras rādītāju jāziņo decimāldaļās, nevis procentos. Tā vērtībai jābūt mazākai vai vienādai ar 1.</t>
  </si>
  <si>
    <t>Lauks 4B6: LCR jāziņo decimāldaļās, nevis procentos. Tā vērtībai jābūt mazākai vai vienādai ar 100.</t>
  </si>
  <si>
    <t>Lauks 4A16: CET1 rādītājām jābūt lielākam vai vienādam ar 0,0450.</t>
  </si>
  <si>
    <t>Lauks 4A16: CET1 rādītāju jāuzrāda decimāldaļās, nevis procentos. Tā vērtībai jābūt mazākai vai vienādai ar 4.5000.</t>
  </si>
  <si>
    <t>Lauks 4A18: Kopējā riska darījumu vērtība/kopējie aktīvi jāziņo decimāldaļās, nevis procentos. Tā vērtībai jābūt mazākai vai vienādai ar 2.</t>
  </si>
  <si>
    <t>Iestāde uz šo lauku atbild “Jā” tikai tad, kad tai ir pieprasīts aizpildīt pilnu pārskata veidlapu.  Lūdzu, atlasiet no nolaižamā saraksta.</t>
  </si>
  <si>
    <t>. Šis lauks jāaizpilda ar “Jā” vai “Nē” iestādēm, kas kvalificējas vienkāršotai vienreizējā maksājuma gada iemaksai mazām iestādēm (lauka 2B2 vērtība ir “Jā”).
. “Jā” nozīmē, ka iestāde sniedz visu 2. un 3. cilnē prasīto informāciju, lai saskaņā ar Deleģētās regulas 5. pantu varētu aprēķināt alternatīvo iemaksu. Pēc aprēķināšanas šī iemaksas summa tiks salīdzināta ar vienreizējo maksājumu (kas aprēķināts saskaņā ar Deleģētās regulas 10. panta 1.–8. punktu), lai saskaņā ar Deleģētās regulas 10. panta 7. punktu iestādei piemērotu mazāko summu. 
. “Nē” nozīmē, ka iestāde nevēlas, lai saskaņā ar 5. pantu tiktu aprēķināta alternatīva individuālas gada iemaksas summa. Tādā gadījumā iestādei nav jāsniedz nekāda papildu informācija.
. Ja iestāde nav atbilstīga vienkāršotai vienreizējā maksājuma gada iemaksai mazām iestādēm (2B2 lauka vērtība ir “Nē”), laukā jānorāda “Nav piemērojams”. 
. Ja iestādei ir piprasīts aizpildīt pilnu pārskata veidlapu, lai veiktu novērtējumu saskaņā ar Deleģētās regulas 10. panta 8. punktu (2B1 lauks ir “Jā”), šo lauku aizpilda ar “Jā” vai “Nē”. Ja a) galīgais novērtējums saskaņā ar Deleģētās regulas 10. panta 8. punktu nosaka, ka iestādei nav riska profils, kas ir nesamērīgs ar tās mazo lielumu, un b) iestāde atbildēja “Jā” uz 2B3, tad SRB aprēķina alternatīvo individuālo gada iemaksu saskaņā ar Deleģētās regulas 10. panta 7. punktu.
Lūdzu, atlasiet no nolaižamā saraksta.</t>
  </si>
  <si>
    <t>Text (255)</t>
  </si>
  <si>
    <t>Text (150)</t>
  </si>
  <si>
    <t>Text (15)</t>
  </si>
  <si>
    <t>Text (50)</t>
  </si>
  <si>
    <t>Text (2)</t>
  </si>
  <si>
    <t>Alphanumeric (30)</t>
  </si>
  <si>
    <t>Alphanumeric (20) /  Not applicable</t>
  </si>
  <si>
    <t>Text (30)</t>
  </si>
  <si>
    <t>Yes / No</t>
  </si>
  <si>
    <t>Yes / No / Not applicable</t>
  </si>
  <si>
    <t>YYYY-MM-DD / Blank (if not applicable)</t>
  </si>
  <si>
    <t>Amount (15)</t>
  </si>
  <si>
    <t>Individual/ Sub-consolidated / Consolidated</t>
  </si>
  <si>
    <t>Alphanumeric (20) / Blank (if not applicable)</t>
  </si>
  <si>
    <t/>
  </si>
  <si>
    <t>a) SA: 1.3.1.1+1.3.1.2+1.3.1.3 +
b) IM: 1.3.2 (exclusion of Foreign Exchange &amp; Commodities to be performed)</t>
  </si>
  <si>
    <t>a) SA: 540+550+555 +
b) IM: 580 (exclusion of Foreign Exchange &amp; Commodities to be performed)</t>
  </si>
  <si>
    <t>/General data label {2}</t>
  </si>
  <si>
    <t>/General data value {3}</t>
  </si>
  <si>
    <t>Module</t>
  </si>
  <si>
    <t>Filing currency</t>
  </si>
  <si>
    <t>EUR</t>
  </si>
  <si>
    <t>Identifier scheme</t>
  </si>
  <si>
    <t>Identifier</t>
  </si>
  <si>
    <t>Period start date</t>
  </si>
  <si>
    <t>Period end date</t>
  </si>
  <si>
    <t>//General data label {2}</t>
  </si>
  <si>
    <t>//General data value {3}</t>
  </si>
  <si>
    <t>Section A. Identification of the institution</t>
  </si>
  <si>
    <t>Section B. Contact person for this reporting form</t>
  </si>
  <si>
    <t>Section C. Identification of possible specificities for the calculation of the individual annual contribution</t>
  </si>
  <si>
    <t>Section D. Newly supervised institutions and mergers</t>
  </si>
  <si>
    <t>Section E. Reference date for the reporting form</t>
  </si>
  <si>
    <t>Section A. Deductible amount of qualifying liabilities related to clearing activities</t>
  </si>
  <si>
    <t>Section B. Deductible amount of qualifying liabilities related to the activities of a central securities depository (CSD)</t>
  </si>
  <si>
    <t>Section D. Deductible amount of qualifying liabilities that arise from promotional loans</t>
  </si>
  <si>
    <t>http://standards.iso.org/iso/17442</t>
  </si>
  <si>
    <t>Ex-ante contributions to the Single Resolution Fund - reporting form for the 2022 contribution period</t>
  </si>
  <si>
    <t>. This field only applies if the value to the field 4A2 is not 'Individual'. 
. The risk indicator reported in 4A7 at (sub-)consolidated level must be attributed to each institution which is part of the same (sub-)group (i.e. sub-consolidation group or  consolidation group). Consequently, the institution must report the identifier code (see 1A8) of all the institutions which are part of the same (sub-)consolidation and are in the scope of the 2022 ex-ante contribution period. Each identifier code must be separated by a slash (/) without spaces. For example: XXX1/YYY2/ZZZ3</t>
  </si>
  <si>
    <t>Table</t>
  </si>
  <si>
    <t>Reported</t>
  </si>
  <si>
    <t>Sheet</t>
  </si>
  <si>
    <t>Timestamp</t>
  </si>
  <si>
    <t>Validation message</t>
  </si>
  <si>
    <t>The text Section A. Identification of the institution was not recognized.</t>
  </si>
  <si>
    <t>The field '1A2' is mandatory.</t>
  </si>
  <si>
    <t>The field '1A3' is mandatory.</t>
  </si>
  <si>
    <t>The field '1A4' is mandatory.</t>
  </si>
  <si>
    <t>The field '1A5' is mandatory.</t>
  </si>
  <si>
    <t>The field '1A6' is mandatory.</t>
  </si>
  <si>
    <t>The field '1A7' is mandatory.</t>
  </si>
  <si>
    <t>The field '1A8' is mandatory.</t>
  </si>
  <si>
    <t>The field '1B1' is mandatory.</t>
  </si>
  <si>
    <t>The field '1B2' is mandatory.</t>
  </si>
  <si>
    <t>The field '1B3' is mandatory.</t>
  </si>
  <si>
    <t>The field '1B4' is mandatory.</t>
  </si>
  <si>
    <t>The field '1C1' is mandatory.</t>
  </si>
  <si>
    <t>The field '1C10' is mandatory.</t>
  </si>
  <si>
    <t>The field '1C2' is mandatory.</t>
  </si>
  <si>
    <t>The field '1C3' is mandatory.</t>
  </si>
  <si>
    <t>The field '1C4' is mandatory.</t>
  </si>
  <si>
    <t>The field '1C5' is mandatory.</t>
  </si>
  <si>
    <t>The field '1C6' is mandatory.</t>
  </si>
  <si>
    <t>The field '1C7' is mandatory.</t>
  </si>
  <si>
    <t>The field '1C8' is mandatory.</t>
  </si>
  <si>
    <t>The field '1C9' is mandatory.</t>
  </si>
  <si>
    <t>The field '1D2' is mandatory.</t>
  </si>
  <si>
    <t>The field '1E1' is mandatory.</t>
  </si>
  <si>
    <t>The field '2A1' is mandatory.</t>
  </si>
  <si>
    <t>The field '2A2' is mandatory.</t>
  </si>
  <si>
    <t>The field '2A3' is mandatory.</t>
  </si>
  <si>
    <t>The field '2B1' is mandatory.</t>
  </si>
  <si>
    <t>The field '2B2' is mandatory.</t>
  </si>
  <si>
    <t>4B7</t>
  </si>
  <si>
    <t>4B8</t>
  </si>
  <si>
    <t>4B9</t>
  </si>
  <si>
    <t>4B10</t>
  </si>
  <si>
    <t>4B11</t>
  </si>
  <si>
    <t>4B12</t>
  </si>
  <si>
    <t>Has the competent authority granted a waiver from the application of the NSFR risk indicator to the institution at individual level?</t>
  </si>
  <si>
    <t>Reporting level of the NSFR risk indicator</t>
  </si>
  <si>
    <t>Risk indicator B.ii) Net Stable Funding Ratio (NSFR)</t>
  </si>
  <si>
    <t>NSFR, at the reporting level selected in Field ID 4B8</t>
  </si>
  <si>
    <t>Risk indicator B.i)Liquidity Coverage Ratio (LCR)</t>
  </si>
  <si>
    <t>The tag: 4A13 Rows is missing its end tag.</t>
  </si>
  <si>
    <t>The tag: 4A13 Columns is missing its end tag.</t>
  </si>
  <si>
    <t>The text Section A. Identification of the institution Rows was not recognized.</t>
  </si>
  <si>
    <t>The text Section A. Identification of the institution Columns was not recognized.</t>
  </si>
  <si>
    <t>The text Section B. Contact person for this reporting form Rows was not recognized.</t>
  </si>
  <si>
    <t>The text Section B. Contact person for this reporting form Columns was not recognized.</t>
  </si>
  <si>
    <t>The text Section C. Identification of possible specificities for the calculation of the individual annual contribution Rows was not recognized.</t>
  </si>
  <si>
    <t>The text Section C. Identification of possible specificities for the calculation of the individual annual contribution Columns was not recognized.</t>
  </si>
  <si>
    <t>The text Section D. Newly supervised institutions and mergers Rows was not recognized.</t>
  </si>
  <si>
    <t>The text Section D. Newly supervised institutions and mergers Columns was not recognized.</t>
  </si>
  <si>
    <t>The text Section E. Reference date for the reporting form Rows was not recognized.</t>
  </si>
  <si>
    <t>The text Section E. Reference date for the reporting form Columns was not recognized.</t>
  </si>
  <si>
    <t>The text Section A. Basic annual contribution before adjustment of liabilities arising from derivative contracts (excluding credit derivatives) Rows was not recognized.</t>
  </si>
  <si>
    <t>The text Section A. Basic annual contribution before adjustment of liabilities arising from derivative contracts (excluding credit derivatives) Columns was not recognized.</t>
  </si>
  <si>
    <t>The text Section B. Simplified calculation methods Rows was not recognized.</t>
  </si>
  <si>
    <t>The text Section B. Simplified calculation methods Columns was not recognized.</t>
  </si>
  <si>
    <t>The text Section C. Adjustment of liabilities arising from derivative contracts (excluding credit derivatives) Rows was not recognized.</t>
  </si>
  <si>
    <t>The text Section C. Adjustment of liabilities arising from derivative contracts (excluding credit derivatives) Columns was not recognized.</t>
  </si>
  <si>
    <t>The text Section A. Deductible amount of qualifying liabilities related to clearing activities Rows was not recognized.</t>
  </si>
  <si>
    <t>The text Section A. Deductible amount of qualifying liabilities related to clearing activities Columns was not recognized.</t>
  </si>
  <si>
    <t>The text Section B. Deductible amount of qualifying liabilities related to the activities of a central securities depository (CSD) Rows was not recognized.</t>
  </si>
  <si>
    <t>The text Section B. Deductible amount of qualifying liabilities related to the activities of a central securities depository (CSD) Columns was not recognized.</t>
  </si>
  <si>
    <t>The text Section C. Deductible amount of qualifying liabilities that arise by virtue of holding client assets or client money Rows was not recognized.</t>
  </si>
  <si>
    <t>The text Section C. Deductible amount of qualifying liabilities that arise by virtue of holding client assets or client money Columns was not recognized.</t>
  </si>
  <si>
    <t>The text Section D. Deductible amount of qualifying liabilities that arise from promotional loans Rows was not recognized.</t>
  </si>
  <si>
    <t>The text Section D. Deductible amount of qualifying liabilities that arise from promotional loans Columns was not recognized.</t>
  </si>
  <si>
    <t>The text Section E. Deductible amount of assets and liabilities arising from qualifying Institutional Protection Scheme (IPS) liabilities Rows was not recognized.</t>
  </si>
  <si>
    <t>The text Section E. Deductible amount of assets and liabilities arising from qualifying Institutional Protection Scheme (IPS) liabilities Columns was not recognized.</t>
  </si>
  <si>
    <t>The text Section F. Deductible amount of assets and liabilities arising from qualifying intragroup liabilities Rows was not recognized.</t>
  </si>
  <si>
    <t>The text Section F. Deductible amount of assets and liabilities arising from qualifying intragroup liabilities Columns was not recognized.</t>
  </si>
  <si>
    <t>The text Section G. Simplified calculation methods Rows was not recognized.</t>
  </si>
  <si>
    <t>The text Section G. Simplified calculation methods Columns was not recognized.</t>
  </si>
  <si>
    <t>The text Section A. 'Risk exposure' pillar Rows was not recognized.</t>
  </si>
  <si>
    <t>The text Section A. 'Risk exposure' pillar Columns was not recognized.</t>
  </si>
  <si>
    <t>The text Section C. ‘Importance of an institution to the stability of the financial system or economy’ pillar Rows was not recognized.</t>
  </si>
  <si>
    <t>The text Section C. ‘Importance of an institution to the stability of the financial system or economy’ pillar Columns was not recognized.</t>
  </si>
  <si>
    <t>The text Section D. ‘Additional risk indicators to be determined by the resolution authority’ pillar Rows was not recognized.</t>
  </si>
  <si>
    <t>The text Section D. ‘Additional risk indicators to be determined by the resolution authority’ pillar Columns was not recognized.</t>
  </si>
  <si>
    <t>The text Section B. ‘Stability and variety of sources of funding’ pillar Rows was not recognized.</t>
  </si>
  <si>
    <t>The text Section B. ‘Stability and variety of sources of funding’ pillar Columns was not recognized.</t>
  </si>
  <si>
    <t>. Dieses Feld ist nur auszufüllen, wenn der Wert im Feld 4A2 nicht „Einzelebene“ lautet. 
. Der im Feld 4A7 gemeldete Risikoindikator auf (teil)konsolidierter Ebene muss jedem Institut zugeordnet werden, das der gleichen (Teil)Gruppe (teilkonsolidierte Gruppe oder konsolidierte Gruppe) angehört. Folglich muss das Institut die nationale InstitutsID (siehe Feld 1A8) aller Institute melden, die in die gleiche (Teil)Konsolidierung einbezogen sind und in den Geltungsbereich des Beitragszeitraums 2023 für die im Voraus erhobenen Beiträge fallen. Jede nationale InstitutsID muss durch einen Schrägstrich (/) ohne Leerzeichen angegeben werden. Zum Beispiel: XXX1/YYY2/ZZZ3</t>
  </si>
  <si>
    <t>. Seda välja kohaldatakse vaid juhul, kui välja 4A2 sisu ei ole „individuaalne“. 
. Väljal 4A7 kajastatav riskinäitaja peab olema (all)konsolideeritud tasandil antud igale asutusele, mis kuulub (alam)kontserni (allkonsolideerimisgrupp või konsolideerimisgrupp). Seega peab krediidiasutus või investeerimisühing esitama tunnuskoodi (vt 1A8) kõigi asutuste kohta, mis kuuluvad samasse (alam-)kontserni ja on 2023. aasta ex ante osamakseperioodi kohaldamisalas. Kõik tunnuskoodid tuleb eraldada kaldkriipsuga (/) ilma tühikuteta. Näited: XXX1/YYY2/ZZZ3</t>
  </si>
  <si>
    <t>. Το παρόν πεδίο ισχύει μόνον όταν η τιμή του πεδίου 4Α2 δεν είναι «σε ατομικό επίπεδο». 
. Ο δείκτης κινδύνου που αναφέρεται στο 4A7 σε (υπο)ενοποιημένο επίπεδο πρέπει να αποδίδεται σε κάθε ίδρυμα το οποίο αποτελεί μέρος του ίδιου (υπο)ομίλου (δηλαδή υποενοποιημένος όμιλος ή ενοποιημένος όμιλος). Κατά συνέπεια, το ίδρυμα πρέπει να αναφέρει τον αναγνωριστικό κωδικό (βλέπε 1Α8) όλων των ιδρυμάτων τα οποία αποτελούν μέρος της ίδιας (υπο)ενοποίησης και εμπίπτουν στο πεδίο εφαρμογής της περιόδου εκ των προτέρων εισφορών 2023. Κάθε αναγνωριστικός κωδικός πρέπει να χωρίζεται από μία πλάγια κάθετο (/) χωρίς κενά διαστήματα. Για παράδειγμα: XXX1/YYY2/ZZZ3</t>
  </si>
  <si>
    <t>. This field only applies if the value to the field 4A2 is not 'Individual'. 
. The risk indicator reported in 4A7 at (sub-)consolidated level must be attributed to each institution which is part of the same (sub-)group (i.e. sub-consolidation group or  consolidation group). Consequently, the institution must report the identifier code (see 1A8) of all the institutions which are part of the same (sub-)consolidation and are in the scope of the 2023 ex-ante contribution period. Each identifier code must be separated by a slash (/) without spaces. For example: XXX1/YYY2/ZZZ3</t>
  </si>
  <si>
    <t>. Este campo se aplica únicamente si el valor del campo «4A2» no es «Individual». 
. El indicador de riesgo indicado en 4A7 al nivel (sub)consolidado debe atribuirse a cada entidad que forme parte del mismo (sub)grupo (es decir, grupo de subconsolidación o grupo de consolidación). Por consiguiente, la entidad debe comunicar el código de identificación (véase 1A8) de todas las entidades que forman parte de la misma (sub)consolidación y se encuentran en el ámbito del período de contribución ex-ante para 2023. Cada código identificador deberá separarse por una barra (/) sin espacios. Por ejemplo: XXX1/YYY2/ZZZ3</t>
  </si>
  <si>
    <t>. Tämä kenttä koskee vain tapauksia, joissa kentän 4A2 arvo ei ole ”yksittäinen”. 
. (Ala)konsolidoidulla tasolla kentässä 4A7 ilmoitettua riski-indikaattoria on sovellettava samaan (ala)konserniin (alakonsolidointiryhmään tai konsolidointiryhmään) kuuluvaan jokaiseen laitokseen. Laitoksen on näin ollen ilmoitettava kaikkien sellaisten laitosten tunnistekoodi (ks. kenttä 1A8), jotka kuuluvat saman (ala)konsolidoinnin piiriin ja vuoden 2023 ennakkoon suoritettavien vakausmaksujen kauden soveltamisalaan. Tunnistekoodit on erotettava toisistaan vinoviivalla (/) ilman välilyöntiä. Esimerkki: XXX1/YYY2/ZZZ3</t>
  </si>
  <si>
    <t>. Ce champ ne s’applique que si la valeur du champ 4A2 n’est pas «individuel». 
. L’indicateur de risque déclaré dans 4A7 au niveau (sous-)consolidé doit être attribué à chaque établissement faisant partie du même (sous-)groupe (groupe de sous-consolidation ou groupe de consolidation). Par conséquent, l’établissement doit déclarer le code identifiant (voir 1A8) de tous les établissements faisant partie de la même (sous-)consolidation et relevant du champ d’application de la période de contribution ex ante 2023. Les codes identifiants doivent être séparés par une barre oblique (/) sans espace. Par exemple: XXX1/YYY2/ZZZ3</t>
  </si>
  <si>
    <t>. Questo campo si applica esclusivamente se il valore del campo “4A2” non è “Individuale”. L’indicatore di rischio di cui al 4A7 a livello (sub)consolidato deve essere attribuito a ogni ente appartenente allo stesso (sotto)gruppo (ossia, gruppo subconsolidato o gruppo consolidato). Di conseguenza, l’ente deve segnalare il codice identificativo (cfr. 1A8) di tutti gli enti che fanno parte dello stesso gruppo (sub)consolidato e rientrano nel campo di applicazione del periodo di contribuzione ex ante 2023. Ogni codice di identificazione deve essere separato da una barra (/) senza spazi. Per esempio: XXX1/YYY2/ZZZ3</t>
  </si>
  <si>
    <t>. Šis laukelis taikomas tik tada, jeigu 4A2 laukelyje neįrašyta „Individualus“. 
. Toliau (iš dalies) konsoliduotu lygmeniu nurodytas rizikos rodiklis turi būti priskirtas kiekvienai įstaigai, kuri įeina į tą patį pogrupį arba grupę (t. y. iš dalies konsoliduotą grupę arba konsoliduotą grupę). Todėl įstaiga turi nurodyti visų įstaigų, kurios įeina į tą patį konsoliduotą pogrupį arba grupę ir turi mokėti 2023 m. įnašų laikotarpio ex ante įnašus, identifikacinį kodą (žr. 1A8) Kiekvieną identifikavimo kodą reikia atskirti pasviruoju brūkšniu (/) be tarpų. Pavyzdžiui: XXX1/YYY2/ZZZ3</t>
  </si>
  <si>
    <t>. Šis lauks ir attiecināms tikai tad, ja vērtība laukā '4A2' nav 'Individuāls'. 
. 4A7 (sub)konsolidētā līmenī norādītais riska rādītājs ir jāattiecina uz katru iestādi, kas ietilpst tajā pašā (apakš)grupā (t.i., subkonsolidācijas grupa vai konsolidācijas grupa). Attiecīgi iestādei ir jānorāda visu to iestāžu identifikatora kods (skatīt 1A8), kas ir daļa no vienas un tās pašas (sub)konsolidācijas grupas un ietilpst 2023. gada ex-ante iemaksu periodā. Katram identifikācijas kodam ir jābūt atdalītam ar slīpsvītru (/) bez atstarpēm. Piemēram: XXX1/YYY2/ZZZ3</t>
  </si>
  <si>
    <t>. To polje se uporablja le, če vrednost v polju 4A2 ni „Posamična podlaga“. 
. Kazalnik tveganja, ki se poroča v 4A7 na (sub)konsolidirani ravni, je treba pripisati vsaki instituciji, ki je del iste (pod)skupine (tj. subkonsolidirana skupina ali konsolidirana skupina). Zato mora institucija sporočiti kodo indentifikatorja (glej 1A8) vseh institucij, ki so del iste (sub)konsolidacije in so zajete v obdobju predhodnih prispevkov 2023. Vsaka koda identifikatorja mora biti ločena s poševnico (/) brez presledkov. Na primer: XXX1/YYY2/ZZZ3</t>
  </si>
  <si>
    <t>. Това поле важи само ако стойността на поле 4A2 не е „Индивидуално“. 
. Показателят за риск, отчетен в 4A7 на (под)консолидирано ниво, трябва да бъде зададен на всяка институция, която е част от същата (под)група (т.е. подконсолидирана или консолидирана група). Следователно институцията трябва да отчете идентификационния код (вижте 1A8) на всички институции, които са част от същата (под)консолидация, и са в обхвата на периода на предварителните вноски за 2023 г. Всеки идентификационен код трябва да бъде разделен с наклонена черта (/) без интервали. Например: XXX1/YYY2/ZZZ3</t>
  </si>
  <si>
    <t>. Toto pole sa uplatňuje len v prípade, ak hodnota v poli 4A2 nie je „individuálny“. 
. Ukazovateľ rizika vykázaný v 4A7 na (sub-)konsolidovanej úrovni musí byť priradený každej inštitúcii, ktorá je súčasťou rovnakej (pod-)skupiny (t. j. subkonsolidačná skupina alebo konsolidačná skupina). Inštitúcia preto musí uviesť identifikačný kód (pozri 1A8) všetkých inštitúcií, ktoré sú súčasťou rovnakej (sub-)konsolidácie a patria do rozsahu príspevkového obdobia ex ante roku 2023. Každý identifikačný kód musí byť oddelený lomkou (/) bez medzier. Napríklad: XXX1/YYY2/ZZZ3</t>
  </si>
  <si>
    <t>Im Voraus erhobene Beiträge zum einheitlichen Abwicklungsfonds – Meldeformular für den Beitragszeitraum 2023</t>
  </si>
  <si>
    <t>Ühtsesse kriisilahendusfondi tehtavad ex ante osamaksed – 2023. aasta osamakseperioodi aruandlusvorm</t>
  </si>
  <si>
    <t>Εκ των προτέρων εισφορές στο Ενιαίο Ταμείο Εξυγίανσης - έντυπο αναφοράς για την περίοδο εισφορών 2023</t>
  </si>
  <si>
    <t>Ex-ante contributions to the Single Resolution Fund - reporting form for the 2023 contribution period</t>
  </si>
  <si>
    <t>Contribuciones ex ante al Fondo Único de Resolución - formulario para el período de contribución 2023</t>
  </si>
  <si>
    <t>Yhteiseen kriisinratkaisurahastoon ennakkoon suoritettavat vakausmaksut – vakausmaksukauden 2023 raportointilomake</t>
  </si>
  <si>
    <t>Contributions ex ante au Fonds de résolution unique - formulaire de déclaration pour la période de contribution 2023</t>
  </si>
  <si>
    <t>Contributi ex ante al Fondo di risoluzione unico - modulo di segnalazione per il periodo di contribuzione 2023</t>
  </si>
  <si>
    <t>Ex ante įnašai į Bendrą pertvarkymo fondą. 2023 m. įnašų laikotarpio ataskaitos forma</t>
  </si>
  <si>
    <t>Ex ante iemaksas vienotajā noregulējuma fondā — ziņošanas veidlapa par 2023. gada iemaksu periodu</t>
  </si>
  <si>
    <t>Vooraf te betalen bijdragen aan het gemeenschappelijk afwikkelingsfonds - rapportageformulier voor de bijdrageperiode 2023</t>
  </si>
  <si>
    <t>Predhodni prispevki za Enotni sklad za reševanje – obrazec za poročanje za obdobje prispevkov 2023</t>
  </si>
  <si>
    <t>Предварителни вноски в Единния фонд за преструктуриране на банки – отчетен образец за определяне на индивидуалните вноски през 2023 година</t>
  </si>
  <si>
    <t>Ex-ante doprinosi Jedinstvenom fondu za sanaciju – obrazac za izvješćivanje za razdoblje doprinosa 2023.</t>
  </si>
  <si>
    <t>Príspevky ex ante do Jednotného fondu na riešenie krízových situácií – formulár hlásenia za príspevkové obdobie 2023</t>
  </si>
  <si>
    <t>Zweck des Meldeformulars ist es, Informationen einzuholen, die für die Berechnung der jeweiligen im Voraus erhobenen Beiträge zum einheitlichen Abwicklungsfonds (Single Resolution Fund, SRF), die von jedem Institut in dessen Geltungsbereich im Beitragszeitraum 2023 zu zahlen sind, notwendig sind.</t>
  </si>
  <si>
    <t>Aruandlusvormi eesmärk on koguda teavet, mida on vaja 2023. aasta osamaksete perioodil ühtse kriisilahenduskorra alla kuuluva iga krediidiasutuse või investeerimisühingu poolt ühtsesse kriisilahendusfondi tehtava individuaalse ex ante osamakse arvutamiseks.</t>
  </si>
  <si>
    <t>Στόχος του εντύπου αναφοράς είναι η συλλογή των απαραίτητων πληροφοριών για τον υπολογισμό των ατομικών εκ των προτέρων εισφορών στο Ενιαίο Ταμείο Εξυγίανσης (εφεξής «SRB») που πρέπει να καταβληθούν κατά την περίοδο εισφορών 2023 από κάθε ίδρυμα που εμπίπτει στο πεδίο εφαρμογής.</t>
  </si>
  <si>
    <t>The objective of the reporting form is to collect the information necessary for the calculation of the individual ex-ante contributions to the Single Resolution Fund (hereafter “SRF”) to be paid by each institution in scope in the 2023 contribution period.</t>
  </si>
  <si>
    <t>El objetivo del formulario es recopilar la información necesaria para el cálculo de las contribuciones individuales ex ante al Fondo Único de Resolución (en lo sucesivo «FUR») que cada entidad en cuestión pagará en 2023 en el periodo de contribución.</t>
  </si>
  <si>
    <t>Raportointilomakkeen tarkoitus on kerätä tarvittavat tiedot, joiden perusteella voidaan laskea yksilölliset ennakkoon suoritettavat vakausmaksut, jotka kunkin soveltamisalaan kuuluvan laitoksen on maksettava yhteiseen kriisinratkaisurahastoon (jäljempänä ”SRF”) vuonna 2023.</t>
  </si>
  <si>
    <t>L’objectif du formulaire de déclaration est de collecter les informations nécessaires pour calculer la contribution individuelle ex ante au Fonds de résolution unique (ci-après le  «FRU») à verser au cours de la période de contribution 2023 par chaque établissement entrant relevant du champ d’application.</t>
  </si>
  <si>
    <t>L’obiettivo del modulo di segnalazione è raccogliere le informazioni necessarie per il calcolo dei singoli contributi ex ante al Fondo di risoluzione unico (in appresso, “SRF” - Single Resolution Fund) che ciascun ente interessato è tenuto a versare nel periodo di contribuzione 2023.</t>
  </si>
  <si>
    <t>Šios ataskaitos formos paskirtis – surinkti informaciją, reikalingą individualiems ex ante įnašams į Bendrą pertvarkymo fondą (toliau – BPF), kurį kiekviena įstaiga turi mokėti 2023 m. įnašų laikotarpiu, apskaičiuoti.</t>
  </si>
  <si>
    <t>Ziņošanas veidlapas mērķis ir apkopot informāciju, kas nepieciešama individuālu ex ante iemaksu vienotajā noregulējuma fondā (turpmāk — “VNF”) aprēķināšanai, kas katrai iestādei ir jāiemaksā 2023. gada iemaksu periodā.</t>
  </si>
  <si>
    <t>Het rapportageformulier heeft ten doel de informatie te verzamelen die nodig is voor de berekening van de individuele vooraf te betalen bijdragen aan het gemeenschappelijk afwikkelingsfonds (GAF) die iedere onder het toepassingsgebied vallende instelling in de bijdrageperiode 2023 moet betalen.</t>
  </si>
  <si>
    <t>Obrazec za poročanje je namenjen zbiranju informacij, potrebnih za izračun posameznih predhodnih prispevkov za Enotni sklad za reševanje (v nadaljnjem besedilu: SRF), ki ga mora plačati vsaka institucija za obdobje prispevkov 2023.</t>
  </si>
  <si>
    <t>Целта на отчетния образец е да се събере необходимата информация за изчисляване на индивидуалните предварителни вноски към Единния фонд за преструктуриране на банки (ЕФП), които трябва да бъдат платени от всяка институция в периода на внасяне на вноски през 2023 г.</t>
  </si>
  <si>
    <t>Cilj je obrasca za izvješćivanje prikupiti informacije potrebne za izračun pojedinačnih ex-ante doprinosa Jedinstvenom fondu za sanaciju (dalje u tekstu: SRF) koje svaka institucija obuhvaćena područjem primjene treba platiti u razdoblju doprinosa 2023.</t>
  </si>
  <si>
    <t>Cieľom formulára hlásenia je zhromaždiť informácie potrebné na výpočet individuálnych príspevkov ex ante do Jednotného fondu na riešenie krízových situácií (ďalej len „SRF“), ktoré sú povinné platiť jednotlivé inštitúcie v rozsahu príspevkového obdobia roku 2023.</t>
  </si>
  <si>
    <t>Entscheidung über die Festlegung des jährlichen Beitrags: Die nationalen Abwicklungsbehörden werden die Institute im Geltungsbereich des einheitlichen Abwicklungsfonds bis spätestens zum 1. Mai 2023 über ihre im Voraus zu entrichtenden Beiträge unterrichten (Fußnote 7).</t>
  </si>
  <si>
    <t>Aasta osamakse määramise otsus:  kriisilahendusasutused teavitavad ühtse kriisilahendusfondi kohaldamisalas olevaid krediidiasutusi või investeerimisühinguid nende aastasest ex ante osamaksest hiljemalt 1. mail 2023 (Allmärkus 7).</t>
  </si>
  <si>
    <t>Απόφαση που καθορίζει την ετήσια εισφορά: οι εθνικές αρχές εξυγίανσης θα ενημερώσουν τα ιδρύματα που εμπίπτουν στο πεδίο εφαρμογής του ΕΤΕ για τις ετήσιες εκ των προτέρων εισφορές τους το αργότερο έως την 1η Μαΐου 2023 (Υποσημείωση 7).</t>
  </si>
  <si>
    <t>Decision determining the annual contribution: national resolution authorities will notify institutions in scope of the SRF of their annual ex-ante contributions at the latest by 1 May 2023 (footnote7).</t>
  </si>
  <si>
    <t>Decisión que determina la aportación anual: las autoridades nacionales de resolución notificarán a las entidades del ámbito de aplicación del FUR sus contribuciones anuales ex ante, a más tardar el 1 de mayo de 2023 (Notas a pie de página 7).</t>
  </si>
  <si>
    <t>Päätös vuotuisen vakausmaksun vahvistamisesta: Kansalliset kriisinratkaisuviranomaiset ilmoittavat soveltamisalaan kuuluville laitoksille SRF:n vuotuiset ennakkoon suoritettavat vakausmaksut viimeistään 1. toukokuuta 2023 (Alaviitteet: 7).</t>
  </si>
  <si>
    <t>Décision déterminant la contribution annuelle: les autorités de résolution nationales informeront les établissements relevant du champ d’application du FRU de leurs contributions ex ante annuelles au plus tard le 1er mai 2023 (Note de bas de page: 7).</t>
  </si>
  <si>
    <t>Decisione che determina il contributo annuale: le autorità nazionali di risoluzione notificheranno agli enti  in scope al SRF i loro contributi ex ante annuali entro il 1° maggio 2023 (Note a piè di pagina 7).</t>
  </si>
  <si>
    <t>Sprendimas dėl metinio įnašo nustatymo. Nacionalinės pertvarkymo institucijos įstaigas, kurios dalyvauja BPF, apie jų metinius ex ante įnašus informuoja ne vėliau kaip iki 2023 m. gegužės 1 d.(Išnašos 7)</t>
  </si>
  <si>
    <t>Lēmums, ar kuru nosaka gada iemaksu: valsts noregulējuma iestāde paziņo VNF iestādēm par gada ex ante iemaksām ne vēlāk kā līdz 2023. gada 1. maijam (Zemsvītras piezīmes 7).</t>
  </si>
  <si>
    <t>Besluit tot vaststelling van de jaarlijkse bijdrage: de nationale afwikkelingsautoriteiten brengen instellingen die onder het toepassingsgebied van het GAF vallen uiterlijk op 1 mei 2023 (Voetnoten 7) op de hoogte van hun jaarlijks vooraf te betalen bijdragen.</t>
  </si>
  <si>
    <t>Odločitev o določitvi letnega prispevka: Nacionalni organi za reševanje institucije v okviru Enotnega sklada za reševanje obvestijo o njihovih letnih predhodnih prispevkih najkasneje do 1. maja 2023 (Opombe 7).</t>
  </si>
  <si>
    <t>Решение за определяне на годишната вноска: националните органи за преструктуриране уведомяват институциите, които са в обхвата на Единния фонд за преструктуриране на банки, за годишни им предварителни вноски най-късно до 1 май 2023 г. (Бележки под линия 7).</t>
  </si>
  <si>
    <t>Odluka o utvrđivanju godišnjeg doprinosa: nacionalna sanacijska tijela obavijestit će institucije obuhvaćene područjem primjene SRF-a o njihovim godišnjim ex-ante doprinosima najkasnije do 1. svibnja 2023. (bilješka 7.).</t>
  </si>
  <si>
    <t>Rozhodnutie o určení ročného príspevku: orgány pre riešenie krízových situácií informujú inštitúcie v rozsahu pôsobnosti SRF o ich ročných príspevkoch ex ante najneskôr do 1. mája 2023 (Poznámky pod čiarou 7).</t>
  </si>
  <si>
    <t>Das vorliegende Meldeformular gilt für die oben genannten Institute für den Beitragszeitraum 2023, welcher am 1. Januar 2023 beginnt und am 31. Dezember 2023 endet. Wenn ein Institut ein neu unter Aufsicht gestelltes Institut ist, das im Laufe des Kalenderjahres 2020 seine Banklizenz erhielt, sind weiterführende Informationen unter dem Punkt „Neu unter Aufsicht gestelltes Institut“ (Nr. 8) zu finden.</t>
  </si>
  <si>
    <t>Käesolevat aruandlusvormi kohaldatakse eespool nimetatud krediidiasutustele ja investeerimisühingutele 2023. aasta osamakseperioodil, mis algab 1. jaanuaril 2023 ja lõpeb 31. detsembril 2023. Juhul kui krediidiasutuse või investeerimisühingu puhul on tegu uue järelevalve alla kuuluva asutusega, mis omandas pangalitsentsi 2020. aasta jooksul, vaadake „Uued järelevalve alla kuuluvad asutused“ (nr 8)</t>
  </si>
  <si>
    <t>Το παρόν έντυπο αναφοράς ισχύει για τα ανωτέρω ιδρύματα για την περίοδο εισφορών 2023, η οποία αρχίζει από την 1η Ιανουαρίου 2023 και λήγει στις 31 Δεκεμβρίου 2023. Σε περίπτωση που ένα ίδρυμα είναι νεοεποπτευόμενο ίδρυμα το οποίο έλαβε την άδεια λειτουργίας του στη διάρκεια του 2020, βλέπε «Νεοεποπτευόμενα ιδρύματα» (αριθ. 8)</t>
  </si>
  <si>
    <t>The present reporting form applies to the above institutions for the 2023 contribution period, which starts from 1 January 2023 and ends on 31 December 2023 . Where an institution is a newly supervised institution that has obtained its banking licence in the course of 2020, please see "Newly supervised institutions" (no. 8).</t>
  </si>
  <si>
    <t>El presente formulario es aplicable a las entidades anteriores para el período de contribución 2023, que comienza el 1 de enero de 2023 y termina el 31 de diciembre de 2023 . Cuando una entidad es una entidad recientemente incluida en la supervisión que ha obtenido su licencia bancaria en el año 2020, véase «Entidades recientemente incluidas en la supervisión» (N.º 8).</t>
  </si>
  <si>
    <t>Tätä raportointilomaketta sovelletaan edellä mainittuihin laitoksiin vakausmaksukaudella 2023, joka alkaa 1. tammikuuta 2023 ja päättyy 31. joulukuuta 2023. Jos laitos on uusi valvottu laitos, joka on saanut pankkitoimilupansa vuoden 2020 aikana, katso kohta ”Uudet valvotut laitokset” (nro 8).</t>
  </si>
  <si>
    <t>Le présent formulaire de déclaration s’applique aux établissements susvisés au titre de la période de contribution 2023, laquelle commence le 1er janvier 2023 et se termine le 31 décembre 2023. Lorsqu’un établissement est un établissement nouvellement surveillé qui a obtenu son agrément bancaire au cours de l’année 2020, veuillez vous reporter à «Établissements nouvellement surveillés» (nº 8).</t>
  </si>
  <si>
    <t>Il presente modulo di segnalazione si applica agli enti di cui sopra per il periodo di contribuzione 2023, che inizia il 1° gennaio 2023 e termina il 31 dicembre 2023 . Laddove un ente sia neoinserito nella vigilanza e abbia ottenuto la licenza bancaria nel corso del 2020, consultare la sezione “Enti neoinseriti nella vigilanza” (n. 8)</t>
  </si>
  <si>
    <t>Ši ataskaitos forma taikoma pirmiau minėtoms įstaigoms 2023 metų įnašų laikotarpiu, kuris prasideda 2023 m. sausio 1 d. ir baigiasi 2023 m. gruodžio 31 d.. Jeigu įstaiga yra naujai prižiūrima įstaiga, kuriai banko licencija išduota 2020 m., žr. „Naujai prižiūrimos įstaigos“ (Nr. 8).</t>
  </si>
  <si>
    <t>Šī ziņošanas veidlapa ir piemērojama iepriekš minētajām iestādēm 2023. gada iemaksu periodā, kas sākas 2023. gada 1. janvārī un beidzas 2023. gada 31. decembrī. Ja iestāde ir jauna uzraudzītā iestāde, kas 2020. gadā ir ieguvusi licenci bankas darbību veikšanai, lūdzu skatīt sadaļu “Jaunas uzraudzītās iestādes” (nr. 8)</t>
  </si>
  <si>
    <t>Het onderhavige rapportageformulier is van toepassing op de bovenbedoelde instellingen voor de bijdrageperiode 2023, die begint op 1 januari 2023 en eindigt op 31 december 2023. Wanneer een instelling een nieuwe onder toezicht staande instelling is die haar bankvergunning in de loop van 2020 heeft verkregen, raadpleeg dan "Nieuwe onder toezicht staande instellingen" ( nr. 8).</t>
  </si>
  <si>
    <t>Ta obrazec za poročanje se uporablja za zgoraj navedene institucije za obdobje prispevkov za leto 2023, ki se začne 1. januarja 2023 in konča 31. decembra 2023 . Kadar je institucija na novo nadzirana institucija, ki je pridobila dovoljenje za opravljanje bančnih storitev v letu 2020, glej „Na novo nadzirane institucije“ (točka 8).</t>
  </si>
  <si>
    <t>Настоящият отчетен образец важи за горепосочените институции за периода на плащане на вноски за 2023 г., който започва от 1 януари 2023 г. и приключва на 31 декември 2023 г. Когато дадена институция отскоро е обект на надзор - получила е  банковия си лиценз през 2020 г., моля, вижте „Институции, които отскоро са обект на надзор“ (№ 8).</t>
  </si>
  <si>
    <t>Ovaj obrazac za izvješćivanje primjenjuje se na prethodno navedene institucije za razdoblje doprinosa 2023., koje počinje 1. siječnja 2023., a završava 31. prosinca 2023. Ako je institucija nova institucija pod nadzorom kojoj je tijekom 2020. odobrena bankarska licenca, vidjeti „Nove institucije pod nadzorom” (br. 8).</t>
  </si>
  <si>
    <t>Tento formulár hlásenia sa vzťahuje na uvedené inštitúcie na príspevkové obdobie roku 2023, ktoré sa začína 1. januára 2023 a končí 31. decembra 2023. Ak je inštitúcia inštitúciou, nad ktorou sa novo vykonáva dohľad a získala svoju bankovú licenciu počas roka 2020, pozri „Inštitúcie, nad ktorými sa novo vykonáva dohľad“ (č. 8)</t>
  </si>
  <si>
    <t>The present reporting form applies to the above institutions for the 2023 contribution period, which starts from 1 January 2023 and ends on 31 December 2023. Where an institution is a newly supervised institution that has obtained its banking licence in the course of 2020, please see "Newly supervised institutions" (no. 8).</t>
  </si>
  <si>
    <t xml:space="preserve">Yhteiseen kriisinratkaisurahastoon ennakkoon suoritettavat vakausmaksut - vakausmaksukauden 2023
raportointilomake </t>
  </si>
  <si>
    <t>The DTS discovered starting from XBRL instance 'xbrli:xbrl' is not valid.</t>
  </si>
  <si>
    <t>Value 'http://www.srb.europa.eu/eu/fr/xbrl/fws/srf/eu-2015-63/2022-04-23/mod/eac-ind.xsd' of attribute 'xlink:href' on element 'link:schemaRef' must point to a valid taxonomy schema.</t>
  </si>
  <si>
    <t>SRF 9.0.1</t>
  </si>
  <si>
    <t>Ex-ante contributions 2024</t>
  </si>
  <si>
    <t>Unknown validation error</t>
  </si>
  <si>
    <t>4A19</t>
  </si>
  <si>
    <t>Preferred Resolution Strategy</t>
  </si>
  <si>
    <t>Liquidation / Resolution / Blank (if not available)</t>
  </si>
  <si>
    <t>4A20</t>
  </si>
  <si>
    <t>Total SREP capital requirement</t>
  </si>
  <si>
    <t>The Fields below should only be completed when the Preferred Resolution Strategy (4A19) is "Liquidation"</t>
  </si>
  <si>
    <t>4A21</t>
  </si>
  <si>
    <t>MREL TREA requirement</t>
  </si>
  <si>
    <t>4A22</t>
  </si>
  <si>
    <t>MREL TEM requirement</t>
  </si>
  <si>
    <t>4A23</t>
  </si>
  <si>
    <t>Total Liabilities, including own funds (at the reporting level of the MREL requirement)</t>
  </si>
  <si>
    <t>4A24</t>
  </si>
  <si>
    <t>Own funds and eligible liabilities (at the reporting level of the MREL requirement)</t>
  </si>
  <si>
    <t>4A25</t>
  </si>
  <si>
    <t>Other bail-inable liabilities (at the reporting level of the MREL requirement)</t>
  </si>
  <si>
    <t>The Field below should only be completed when the Preferred Resolution Strategy (4A19) is "Resolution"</t>
  </si>
  <si>
    <t>4A26</t>
  </si>
  <si>
    <t>Is the institution part of a Resolution Group ?</t>
  </si>
  <si>
    <t>The Fields below should only be completed when the Preferred Resolution Strategy (4A19) is "Resolution" and the institution is not part of a Resolution Group (4A26 = "No")</t>
  </si>
  <si>
    <t>4A27</t>
  </si>
  <si>
    <t>External MREL TREA requirement</t>
  </si>
  <si>
    <t>4A28</t>
  </si>
  <si>
    <t>External MREL TEM requirement</t>
  </si>
  <si>
    <t>4A29</t>
  </si>
  <si>
    <t>Total Liabilities, including own funds (at the reporting level of the external MREL requirement)</t>
  </si>
  <si>
    <t>4A30</t>
  </si>
  <si>
    <t>Own funds and eligible liabilities (at the reporting level of the external MREL requirement)</t>
  </si>
  <si>
    <t>4A31</t>
  </si>
  <si>
    <t>Other bail-inable liabilities (at the reporting level of the external MREL requirement)</t>
  </si>
  <si>
    <t>The Fields below should only be completed when the Preferred Resolution Strategy (4A19) is "Resolution" and the institution is part of a Resolution Group (4A26 = "Yes")</t>
  </si>
  <si>
    <t>4A32</t>
  </si>
  <si>
    <t>Group Resolution Strategy</t>
  </si>
  <si>
    <t>MPE / SPE</t>
  </si>
  <si>
    <t>4A33</t>
  </si>
  <si>
    <t>Is the institution a Point of Entry ("PoE") in case of (group) resolution ?</t>
  </si>
  <si>
    <t>The Fields below should only be completed when the Preferred Resolution Strategy (4A19) is "Resolution" and the institution is part of a Resolution Group (4A26 = "Yes") and the institution is a Point of Entry (4A33 = "Yes")</t>
  </si>
  <si>
    <t>4A34</t>
  </si>
  <si>
    <t>4A35</t>
  </si>
  <si>
    <t>4A36</t>
  </si>
  <si>
    <t>4A37</t>
  </si>
  <si>
    <t>Own funds and eligible liabilities (at the reporting level of the extrnal MREL requirement)</t>
  </si>
  <si>
    <t>4A38</t>
  </si>
  <si>
    <t>If the Group Resolution Strategy (4A32) is "MPE"</t>
  </si>
  <si>
    <t>4A39</t>
  </si>
  <si>
    <t>LEI code of the institution that is the Point of Entry in case of (group) resolution, at the ultimate consolidated group level (Only when different from the institution)</t>
  </si>
  <si>
    <t>4A40</t>
  </si>
  <si>
    <t>Country of registration of the institution that is the Point of Entry in case of (group) resolution, at the ultimate consolidated group level (Only when different from the institution)</t>
  </si>
  <si>
    <t>Text (2)ISO 3166-1 alpha-2 / Blank (if not applicable)</t>
  </si>
  <si>
    <t>The Fields below should only be completed when the Preferred Resolution Strategy (4A19) is "Resolution" and the institution is part of a Resolution Group (4A26 = "Yes") and the institution is not a Point of Entry (4A33 = "No")</t>
  </si>
  <si>
    <t>4A41</t>
  </si>
  <si>
    <t>Internal MREL TREA requirement</t>
  </si>
  <si>
    <t>4A42</t>
  </si>
  <si>
    <t>Internal MREL TEM requirement</t>
  </si>
  <si>
    <t>4A43</t>
  </si>
  <si>
    <t>Total Liabilities, including own funds (at the reporting level of the internal MREL requirement)</t>
  </si>
  <si>
    <t>4A44</t>
  </si>
  <si>
    <t>Eligible own funds and eligible liabilities (at the reporting level of the internal MREL requirement)</t>
  </si>
  <si>
    <t>4A45</t>
  </si>
  <si>
    <t>Other bail-inable liabilities (at the reporting level of the internal MREL requirement)</t>
  </si>
  <si>
    <t>4A46</t>
  </si>
  <si>
    <t>LEI code of the institution that is the (direct) Point of Entry in case of (group) resolution</t>
  </si>
  <si>
    <t>Alphanumeric (20)</t>
  </si>
  <si>
    <t>4A47</t>
  </si>
  <si>
    <t>Country of registration of the institution that is the (direct) Point of Entry in case of (group) resolution</t>
  </si>
  <si>
    <t>Text (2) ISO 3166-1 alpha-2</t>
  </si>
  <si>
    <t>4A48</t>
  </si>
  <si>
    <t>External MREL TREA requirement of the institution that is the (direct) Point of Entry in case of (group) resolution</t>
  </si>
  <si>
    <t>4A49</t>
  </si>
  <si>
    <t>External MREL TEM requirement of the institution that is the (direct) Point of Entry in case of (group) resolution</t>
  </si>
  <si>
    <t>4A50</t>
  </si>
  <si>
    <t>4A51</t>
  </si>
  <si>
    <t>4A52</t>
  </si>
  <si>
    <t>4A53</t>
  </si>
  <si>
    <t>4A54</t>
  </si>
  <si>
    <t>f_01</t>
  </si>
  <si>
    <t>CZ</t>
  </si>
  <si>
    <t>DK</t>
  </si>
  <si>
    <t>HU</t>
  </si>
  <si>
    <t>PL</t>
  </si>
  <si>
    <t>RO</t>
  </si>
  <si>
    <t>SE</t>
  </si>
  <si>
    <t>f_02</t>
  </si>
  <si>
    <t>f_03</t>
  </si>
  <si>
    <t>f_04</t>
  </si>
  <si>
    <t>Liquidation</t>
  </si>
  <si>
    <t>Resolution</t>
  </si>
  <si>
    <t>MPE</t>
  </si>
  <si>
    <t>SPE</t>
  </si>
  <si>
    <t>AD</t>
  </si>
  <si>
    <t>AE</t>
  </si>
  <si>
    <t>AF</t>
  </si>
  <si>
    <t>AG</t>
  </si>
  <si>
    <t>AI</t>
  </si>
  <si>
    <t>AL</t>
  </si>
  <si>
    <t>AM</t>
  </si>
  <si>
    <t>AO</t>
  </si>
  <si>
    <t>AQ</t>
  </si>
  <si>
    <t>AR</t>
  </si>
  <si>
    <t>AS</t>
  </si>
  <si>
    <t>AU</t>
  </si>
  <si>
    <t>AW</t>
  </si>
  <si>
    <t>AX</t>
  </si>
  <si>
    <t>AZ</t>
  </si>
  <si>
    <t>BA</t>
  </si>
  <si>
    <t>BB</t>
  </si>
  <si>
    <t>BD</t>
  </si>
  <si>
    <t>BF</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</si>
  <si>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</si>
  <si>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</si>
  <si>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</si>
  <si>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</si>
  <si>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</si>
  <si>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</si>
  <si>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</si>
  <si>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</si>
  <si>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</si>
  <si>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</si>
  <si>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</si>
  <si>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</si>
  <si>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</si>
  <si>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</si>
  <si>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</si>
  <si>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</si>
  <si>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</si>
  <si>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</si>
  <si>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</si>
  <si>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</si>
  <si>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</si>
  <si>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</si>
  <si>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</si>
  <si>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</si>
  <si>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</si>
  <si>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</si>
  <si>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</si>
  <si>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</si>
  <si>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</si>
  <si>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</si>
  <si>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</si>
  <si>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</si>
  <si>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DJ</t>
  </si>
  <si>
    <t>DM</t>
  </si>
  <si>
    <t>DO</t>
  </si>
  <si>
    <t>DZ</t>
  </si>
  <si>
    <t>EC</t>
  </si>
  <si>
    <t>EG</t>
  </si>
  <si>
    <t>EH</t>
  </si>
  <si>
    <t>ER</t>
  </si>
  <si>
    <t>ET</t>
  </si>
  <si>
    <t>FJ</t>
  </si>
  <si>
    <t>FK</t>
  </si>
  <si>
    <t>FM</t>
  </si>
  <si>
    <t>FO</t>
  </si>
  <si>
    <t>GA</t>
  </si>
  <si>
    <t>GB</t>
  </si>
  <si>
    <t>GD</t>
  </si>
  <si>
    <t>GE</t>
  </si>
  <si>
    <t>GF</t>
  </si>
  <si>
    <t>GG</t>
  </si>
  <si>
    <t>GH</t>
  </si>
  <si>
    <t>GI</t>
  </si>
  <si>
    <t>GL</t>
  </si>
  <si>
    <t>GM</t>
  </si>
  <si>
    <t>GN</t>
  </si>
  <si>
    <t>GP</t>
  </si>
  <si>
    <t>GQ</t>
  </si>
  <si>
    <t>GS</t>
  </si>
  <si>
    <t>GT</t>
  </si>
  <si>
    <t>GU</t>
  </si>
  <si>
    <t>GW</t>
  </si>
  <si>
    <t>GY</t>
  </si>
  <si>
    <t>HK</t>
  </si>
  <si>
    <t>HM</t>
  </si>
  <si>
    <t>HN</t>
  </si>
  <si>
    <t>HT</t>
  </si>
  <si>
    <t>IL</t>
  </si>
  <si>
    <t>IM</t>
  </si>
  <si>
    <t>IN</t>
  </si>
  <si>
    <t>IO</t>
  </si>
  <si>
    <t>IQ</t>
  </si>
  <si>
    <t>IR</t>
  </si>
  <si>
    <t>IS</t>
  </si>
  <si>
    <t>JE</t>
  </si>
  <si>
    <t>JM</t>
  </si>
  <si>
    <t>JO</t>
  </si>
  <si>
    <t>JP</t>
  </si>
  <si>
    <t>KE</t>
  </si>
  <si>
    <t>KG</t>
  </si>
  <si>
    <t>KH</t>
  </si>
  <si>
    <t>KI</t>
  </si>
  <si>
    <t>KM</t>
  </si>
  <si>
    <t>KN</t>
  </si>
  <si>
    <t>KP</t>
  </si>
  <si>
    <t>KR</t>
  </si>
  <si>
    <t>KW</t>
  </si>
  <si>
    <t>KY</t>
  </si>
  <si>
    <t>KZ</t>
  </si>
  <si>
    <t>LA</t>
  </si>
  <si>
    <t>LB</t>
  </si>
  <si>
    <t>LC</t>
  </si>
  <si>
    <t>LI</t>
  </si>
  <si>
    <t>LK</t>
  </si>
  <si>
    <t>LR</t>
  </si>
  <si>
    <t>LS</t>
  </si>
  <si>
    <t>LY</t>
  </si>
  <si>
    <t>MA</t>
  </si>
  <si>
    <t>MC</t>
  </si>
  <si>
    <t>MD</t>
  </si>
  <si>
    <t>ME</t>
  </si>
  <si>
    <t>MF</t>
  </si>
  <si>
    <t>MG</t>
  </si>
  <si>
    <t>MH</t>
  </si>
  <si>
    <t>MK</t>
  </si>
  <si>
    <t>ML</t>
  </si>
  <si>
    <t>MM</t>
  </si>
  <si>
    <t>MN</t>
  </si>
  <si>
    <t>MO</t>
  </si>
  <si>
    <t>MP</t>
  </si>
  <si>
    <t>MQ</t>
  </si>
  <si>
    <t>MR</t>
  </si>
  <si>
    <t>MS</t>
  </si>
  <si>
    <t>MU</t>
  </si>
  <si>
    <t>MV</t>
  </si>
  <si>
    <t>MW</t>
  </si>
  <si>
    <t>MX</t>
  </si>
  <si>
    <t>MY</t>
  </si>
  <si>
    <t>MZ</t>
  </si>
  <si>
    <t>NA</t>
  </si>
  <si>
    <t>NC</t>
  </si>
  <si>
    <t>NE</t>
  </si>
  <si>
    <t>NF</t>
  </si>
  <si>
    <t>NG</t>
  </si>
  <si>
    <t>NI</t>
  </si>
  <si>
    <t>NO</t>
  </si>
  <si>
    <t>NP</t>
  </si>
  <si>
    <t>NR</t>
  </si>
  <si>
    <t>NU</t>
  </si>
  <si>
    <t>NZ</t>
  </si>
  <si>
    <t>OM</t>
  </si>
  <si>
    <t>PA</t>
  </si>
  <si>
    <t>PE</t>
  </si>
  <si>
    <t>PF</t>
  </si>
  <si>
    <t>PG</t>
  </si>
  <si>
    <t>PH</t>
  </si>
  <si>
    <t>PK</t>
  </si>
  <si>
    <t>PM</t>
  </si>
  <si>
    <t>PN</t>
  </si>
  <si>
    <t>PR</t>
  </si>
  <si>
    <t>PS</t>
  </si>
  <si>
    <t>PW</t>
  </si>
  <si>
    <t>PY</t>
  </si>
  <si>
    <t>QA</t>
  </si>
  <si>
    <t>RE</t>
  </si>
  <si>
    <t>RS</t>
  </si>
  <si>
    <t>RU</t>
  </si>
  <si>
    <t>RW</t>
  </si>
  <si>
    <t>SA</t>
  </si>
  <si>
    <t>SB</t>
  </si>
  <si>
    <t>SC</t>
  </si>
  <si>
    <t>SD</t>
  </si>
  <si>
    <t>SG</t>
  </si>
  <si>
    <t>SH</t>
  </si>
  <si>
    <t>SJ</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</si>
  <si>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</si>
  <si>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</si>
  <si>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</si>
  <si>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</si>
  <si>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</si>
  <si>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</si>
  <si>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</si>
  <si>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</si>
  <si>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</si>
  <si>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</si>
  <si>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</si>
  <si>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</si>
  <si>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</si>
  <si>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</si>
  <si>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</si>
  <si>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</si>
  <si>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</si>
  <si>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</si>
  <si>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</si>
  <si>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</si>
  <si>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</si>
  <si>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</si>
  <si>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</si>
  <si>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</si>
  <si>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</si>
  <si>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</si>
  <si>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</si>
  <si>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</si>
  <si>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</si>
  <si>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</si>
  <si>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</si>
  <si>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</si>
  <si>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</si>
  <si>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</si>
  <si>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</si>
  <si>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</si>
  <si>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</si>
  <si>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</si>
  <si>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</si>
  <si>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</si>
  <si>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</si>
  <si>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</si>
  <si>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</si>
  <si>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</si>
  <si>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</si>
  <si>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</si>
  <si>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</si>
  <si>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CET1 ratio, at the reporting level selected in Field ID 4A9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</si>
</sst>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000"/>
    <numFmt numFmtId="166" formatCode="yyyy\-mm\-dd;@"/>
    <numFmt numFmtId="167" formatCode="#,##0.0000"/>
    <numFmt numFmtId="168" formatCode="_-* #,##0\ &quot;€&quot;_-;\-* #,##0\ &quot;€&quot;_-;_-* &quot;-&quot;\ &quot;€&quot;_-;_-@_-"/>
    <numFmt numFmtId="169" formatCode="_-* #,##0\ _€_-;\-* #,##0\ _€_-;_-* &quot;-&quot;\ _€_-;_-@_-"/>
    <numFmt numFmtId="170" formatCode="_-* #,##0.00\ &quot;€&quot;_-;\-* #,##0.00\ &quot;€&quot;_-;_-* &quot;-&quot;??\ &quot;€&quot;_-;_-@_-"/>
    <numFmt numFmtId="171" formatCode="_-* #,##0.00\ _€_-;\-* #,##0.00\ _€_-;_-* &quot;-&quot;??\ _€_-;_-@_-"/>
    <numFmt numFmtId="172" formatCode="_-* #,##0_-;\-* #,##0_-;_-* &quot;-&quot;??_-;_-@_-"/>
    <numFmt numFmtId="173" formatCode="_-* #,##0.0000_-;\-* #,##0.0000_-;_-* &quot;-&quot;??_-;_-@_-"/>
  </numFmts>
  <fonts count="92" x14ac:knownFonts="1">
    <font>
      <sz val="11"/>
      <color theme="1"/>
      <name val="Calibri"/>
      <family val="2"/>
      <scheme val="minor"/>
    </font>
    <font>
      <sz val="10"/>
      <name val="Arial"/>
      <family val="2"/>
    </font>
    <font>
      <b/>
      <sz val="18"/>
      <color indexed="9"/>
      <name val="Calibri"/>
      <family val="2"/>
    </font>
    <font>
      <sz val="12"/>
      <name val="Calibri"/>
      <family val="2"/>
    </font>
    <font>
      <i/>
      <sz val="12"/>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2"/>
      <color rgb="FFFF0000"/>
      <name val="Calibri"/>
      <family val="2"/>
      <scheme val="minor"/>
    </font>
    <font>
      <sz val="10"/>
      <color theme="1"/>
      <name val="Calibri"/>
      <family val="2"/>
      <scheme val="minor"/>
    </font>
    <font>
      <i/>
      <sz val="11"/>
      <color theme="1"/>
      <name val="Calibri"/>
      <family val="2"/>
      <scheme val="minor"/>
    </font>
    <font>
      <sz val="1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b/>
      <sz val="18"/>
      <color theme="0"/>
      <name val="Calibri"/>
      <family val="2"/>
      <scheme val="minor"/>
    </font>
    <font>
      <b/>
      <i/>
      <sz val="14"/>
      <color theme="1"/>
      <name val="Calibri"/>
      <family val="2"/>
      <scheme val="minor"/>
    </font>
    <font>
      <i/>
      <sz val="12"/>
      <name val="Calibri"/>
      <family val="2"/>
      <scheme val="minor"/>
    </font>
    <font>
      <b/>
      <sz val="11"/>
      <color rgb="FFFF0000"/>
      <name val="Calibri"/>
      <family val="2"/>
      <scheme val="minor"/>
    </font>
    <font>
      <b/>
      <i/>
      <sz val="12"/>
      <name val="Calibri"/>
      <family val="2"/>
      <scheme val="minor"/>
    </font>
    <font>
      <sz val="12"/>
      <color indexed="8"/>
      <name val="Calibri"/>
      <family val="2"/>
      <scheme val="minor"/>
    </font>
    <font>
      <sz val="10"/>
      <name val="Calibri"/>
      <family val="2"/>
      <scheme val="minor"/>
    </font>
    <font>
      <i/>
      <sz val="12"/>
      <color theme="1"/>
      <name val="Calibri"/>
      <family val="2"/>
      <scheme val="minor"/>
    </font>
    <font>
      <sz val="11"/>
      <color theme="10"/>
      <name val="Calibri"/>
      <family val="2"/>
      <scheme val="minor"/>
    </font>
    <font>
      <b/>
      <i/>
      <sz val="18"/>
      <color theme="0"/>
      <name val="Calibri"/>
      <family val="2"/>
      <scheme val="minor"/>
    </font>
    <font>
      <i/>
      <sz val="12"/>
      <color rgb="FFFF0000"/>
      <name val="Calibri"/>
      <family val="2"/>
      <scheme val="minor"/>
    </font>
    <font>
      <b/>
      <sz val="10"/>
      <color theme="1"/>
      <name val="Calibri"/>
      <family val="2"/>
      <scheme val="minor"/>
    </font>
    <font>
      <b/>
      <sz val="14"/>
      <name val="Calibri"/>
      <family val="2"/>
      <scheme val="minor"/>
    </font>
    <font>
      <sz val="12"/>
      <color theme="1"/>
      <name val="Calibri"/>
      <family val="2"/>
    </font>
    <font>
      <i/>
      <sz val="20"/>
      <color theme="0"/>
      <name val="Calibri"/>
      <family val="2"/>
    </font>
    <font>
      <i/>
      <sz val="20"/>
      <color theme="0"/>
      <name val="Calibri"/>
      <family val="2"/>
      <scheme val="minor"/>
    </font>
    <font>
      <u/>
      <sz val="12"/>
      <name val="Calibri"/>
      <family val="2"/>
      <scheme val="minor"/>
    </font>
    <font>
      <u/>
      <sz val="12"/>
      <color theme="10"/>
      <name val="Calibri"/>
      <family val="2"/>
      <scheme val="minor"/>
    </font>
    <font>
      <sz val="10"/>
      <color rgb="FFFF0000"/>
      <name val="Calibri"/>
      <family val="2"/>
      <scheme val="minor"/>
    </font>
    <font>
      <b/>
      <sz val="11"/>
      <name val="Calibri"/>
      <family val="2"/>
      <scheme val="minor"/>
    </font>
    <font>
      <i/>
      <sz val="9"/>
      <name val="Calibri"/>
      <family val="2"/>
      <scheme val="minor"/>
    </font>
    <font>
      <i/>
      <sz val="9"/>
      <name val="Calibri"/>
      <family val="2"/>
    </font>
    <font>
      <i/>
      <vertAlign val="superscript"/>
      <sz val="9"/>
      <color theme="1"/>
      <name val="Calibri"/>
      <family val="2"/>
      <scheme val="minor"/>
    </font>
    <font>
      <sz val="8"/>
      <color theme="1"/>
      <name val="Calibri"/>
      <family val="2"/>
      <scheme val="minor"/>
    </font>
    <font>
      <sz val="12"/>
      <color indexed="8"/>
      <name val="Calibri"/>
      <family val="2"/>
    </font>
    <font>
      <sz val="12"/>
      <color rgb="FF000000"/>
      <name val="Calibri"/>
      <family val="2"/>
      <scheme val="minor"/>
    </font>
    <font>
      <sz val="12"/>
      <color rgb="FF0070C0"/>
      <name val="Calibri"/>
      <family val="2"/>
      <scheme val="minor"/>
    </font>
    <font>
      <b/>
      <u/>
      <sz val="12"/>
      <color rgb="FF0070C0"/>
      <name val="Calibri"/>
      <family val="2"/>
      <scheme val="minor"/>
    </font>
    <font>
      <b/>
      <sz val="14"/>
      <color rgb="FFFF0000"/>
      <name val="Calibri"/>
      <family val="2"/>
      <scheme val="minor"/>
    </font>
    <font>
      <sz val="9"/>
      <color theme="1"/>
      <name val="Calibri"/>
      <family val="2"/>
      <scheme val="minor"/>
    </font>
    <font>
      <u/>
      <sz val="9"/>
      <color theme="10"/>
      <name val="Calibri"/>
      <family val="2"/>
      <scheme val="minor"/>
    </font>
    <font>
      <u/>
      <sz val="10"/>
      <color theme="10"/>
      <name val="Calibri"/>
      <family val="2"/>
      <scheme val="minor"/>
    </font>
    <font>
      <sz val="10"/>
      <name val="Calibri"/>
      <family val="2"/>
    </font>
    <font>
      <i/>
      <sz val="10"/>
      <color theme="1"/>
      <name val="Calibri"/>
      <family val="2"/>
      <scheme val="minor"/>
    </font>
    <font>
      <sz val="11"/>
      <color theme="9"/>
      <name val="Calibri"/>
      <family val="2"/>
      <scheme val="minor"/>
    </font>
    <font>
      <b/>
      <i/>
      <sz val="11"/>
      <color rgb="FFFF0000"/>
      <name val="Calibri"/>
      <family val="2"/>
      <scheme val="minor"/>
    </font>
    <font>
      <i/>
      <sz val="11"/>
      <name val="Calibri"/>
      <family val="2"/>
      <scheme val="minor"/>
    </font>
    <font>
      <sz val="10"/>
      <color theme="1"/>
      <name val="Times New Roman"/>
      <family val="1"/>
    </font>
    <font>
      <sz val="10"/>
      <color theme="0"/>
      <name val="Times New Roman"/>
      <family val="1"/>
    </font>
    <font>
      <b/>
      <sz val="10"/>
      <color theme="0"/>
      <name val="Times New Roman"/>
      <family val="1"/>
    </font>
    <font>
      <b/>
      <sz val="10"/>
      <color theme="1"/>
      <name val="Times New Roman"/>
      <family val="1"/>
    </font>
    <font>
      <sz val="10"/>
      <color theme="1"/>
      <name val="Arial"/>
      <family val="2"/>
    </font>
    <font>
      <sz val="12"/>
      <color theme="1"/>
      <name val="Arial Narrow"/>
      <family val="2"/>
    </font>
    <font>
      <sz val="10"/>
      <name val="Times New Roman"/>
      <family val="1"/>
    </font>
    <font>
      <i/>
      <vertAlign val="superscript"/>
      <sz val="12"/>
      <color theme="1"/>
      <name val="Calibri"/>
      <family val="2"/>
      <scheme val="minor"/>
    </font>
    <font>
      <b/>
      <sz val="36"/>
      <color theme="0"/>
      <name val="Times New Roman"/>
      <family val="1"/>
    </font>
    <font>
      <b/>
      <sz val="14"/>
      <color theme="0"/>
      <name val="Calibri"/>
      <family val="2"/>
      <scheme val="minor"/>
    </font>
    <font>
      <b/>
      <sz val="14"/>
      <color theme="1"/>
      <name val="Times New Roman"/>
      <family val="1"/>
    </font>
    <font>
      <b/>
      <sz val="18"/>
      <color indexed="9"/>
      <name val="Calibri"/>
      <family val="2"/>
      <scheme val="minor"/>
    </font>
    <font>
      <b/>
      <sz val="10"/>
      <color theme="0"/>
      <name val="Calibri"/>
      <family val="2"/>
      <scheme val="minor"/>
    </font>
    <font>
      <strike/>
      <sz val="10"/>
      <color rgb="FFFF0000"/>
      <name val="Times New Roman"/>
      <family val="1"/>
    </font>
    <font>
      <i/>
      <u/>
      <sz val="8"/>
      <name val="Calibri"/>
      <family val="2"/>
      <scheme val="minor"/>
    </font>
    <font>
      <i/>
      <sz val="10"/>
      <name val="Calibri"/>
      <family val="2"/>
      <scheme val="minor"/>
    </font>
    <font>
      <b/>
      <sz val="16"/>
      <color theme="0"/>
      <name val="Calibri"/>
      <family val="2"/>
      <scheme val="minor"/>
    </font>
    <font>
      <sz val="10"/>
      <color rgb="FF00B050"/>
      <name val="Times New Roman"/>
      <family val="1"/>
    </font>
    <font>
      <sz val="10"/>
      <color rgb="FF000000"/>
      <name val="Arial"/>
      <family val="2"/>
    </font>
    <font>
      <u/>
      <sz val="10"/>
      <color theme="1"/>
      <name val="Calibri"/>
      <family val="2"/>
      <scheme val="minor"/>
    </font>
    <font>
      <strike/>
      <sz val="10"/>
      <name val="Calibri"/>
      <family val="2"/>
      <scheme val="minor"/>
    </font>
    <font>
      <i/>
      <sz val="12"/>
      <color theme="0"/>
      <name val="Calibri"/>
      <family val="2"/>
      <scheme val="minor"/>
    </font>
    <font>
      <i/>
      <sz val="11"/>
      <color theme="0"/>
      <name val="Calibri"/>
      <family val="2"/>
      <scheme val="minor"/>
    </font>
    <font>
      <sz val="18"/>
      <color rgb="FFFF0000"/>
      <name val="Calibri"/>
      <family val="2"/>
      <scheme val="minor"/>
    </font>
    <font>
      <b/>
      <sz val="8"/>
      <color rgb="FFC97570"/>
      <name val="Trebuchet MS"/>
      <family val="2"/>
    </font>
    <font>
      <sz val="12"/>
      <color rgb="FFFF0000"/>
      <name val="Calibri"/>
      <family val="2"/>
    </font>
    <font>
      <sz val="14"/>
      <color rgb="FFFF0000"/>
      <name val="Calibri"/>
      <family val="2"/>
      <scheme val="minor"/>
    </font>
    <font>
      <sz val="8"/>
      <name val="Calibri"/>
      <family val="2"/>
      <scheme val="minor"/>
    </font>
    <font>
      <sz val="11"/>
      <color rgb="FF000000"/>
      <name val="Calibri"/>
    </font>
    <font>
      <b/>
      <sz val="12"/>
      <color rgb="FF000000"/>
      <name val="Calibri"/>
    </font>
    <font>
      <sz val="10"/>
      <color rgb="FF000000"/>
      <name val="Calibri"/>
    </font>
    <font>
      <sz val="12"/>
      <color rgb="FF000000"/>
      <name val="Calibri"/>
    </font>
    <font>
      <sz val="10"/>
      <color rgb="FF000000"/>
      <name val="Arial"/>
    </font>
    <font>
      <sz val="10"/>
      <name val="Arial"/>
    </font>
  </fonts>
  <fills count="32">
    <fill>
      <patternFill patternType="none"/>
    </fill>
    <fill>
      <patternFill patternType="gray125"/>
    </fill>
    <fill>
      <patternFill patternType="solid">
        <fgColor indexed="9"/>
        <bgColor indexed="64"/>
      </patternFill>
    </fill>
    <fill>
      <patternFill patternType="solid">
        <fgColor theme="5" tint="0.3999450666829432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rgb="FFFFFF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9BC2E6"/>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A5A5A5"/>
      </patternFill>
    </fill>
    <fill>
      <patternFill patternType="solid">
        <fgColor rgb="FF92D050"/>
        <bgColor indexed="64"/>
      </patternFill>
    </fill>
    <fill>
      <patternFill patternType="solid">
        <fgColor rgb="FFFFC000"/>
        <bgColor indexed="64"/>
      </patternFill>
    </fill>
    <fill>
      <patternFill patternType="solid">
        <fgColor rgb="FF00FF00"/>
        <bgColor indexed="64"/>
      </patternFill>
    </fill>
    <fill>
      <patternFill patternType="solid">
        <fgColor rgb="FFFFFF00"/>
        <bgColor indexed="64"/>
      </patternFill>
    </fill>
    <fill>
      <patternFill patternType="solid">
        <fgColor rgb="FFFFCCCC"/>
        <bgColor indexed="64"/>
      </patternFill>
    </fill>
    <fill>
      <patternFill patternType="solid">
        <fgColor theme="4"/>
        <bgColor theme="4"/>
      </patternFill>
    </fill>
    <fill>
      <patternFill patternType="solid">
        <fgColor rgb="FFFF0000"/>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70C0"/>
        <bgColor indexed="64"/>
      </patternFill>
    </fill>
    <fill>
      <patternFill patternType="solid">
        <fgColor rgb="FFF2F2F2"/>
      </patternFill>
    </fill>
    <fill>
      <patternFill patternType="solid">
        <fgColor rgb="FFFFE699"/>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70C0"/>
      </top>
      <bottom style="medium">
        <color rgb="FF0070C0"/>
      </bottom>
      <diagonal/>
    </border>
    <border>
      <left style="medium">
        <color rgb="FF0070C0"/>
      </left>
      <right style="thin">
        <color indexed="64"/>
      </right>
      <top style="medium">
        <color rgb="FF0070C0"/>
      </top>
      <bottom style="medium">
        <color rgb="FF0070C0"/>
      </bottom>
      <diagonal/>
    </border>
    <border>
      <left/>
      <right style="thin">
        <color indexed="64"/>
      </right>
      <top style="medium">
        <color rgb="FF0070C0"/>
      </top>
      <bottom style="medium">
        <color rgb="FF0070C0"/>
      </bottom>
      <diagonal/>
    </border>
    <border>
      <left style="thin">
        <color indexed="64"/>
      </left>
      <right style="medium">
        <color rgb="FF0070C0"/>
      </right>
      <top style="medium">
        <color rgb="FF0070C0"/>
      </top>
      <bottom style="medium">
        <color rgb="FF0070C0"/>
      </bottom>
      <diagonal/>
    </border>
    <border>
      <left/>
      <right/>
      <top/>
      <bottom style="thick">
        <color rgb="FF0070C0"/>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right style="medium">
        <color theme="8"/>
      </right>
      <top/>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thin">
        <color indexed="64"/>
      </left>
      <right/>
      <top style="medium">
        <color rgb="FF0070C0"/>
      </top>
      <bottom style="medium">
        <color rgb="FF0070C0"/>
      </bottom>
      <diagonal/>
    </border>
    <border>
      <left style="thin">
        <color indexed="64"/>
      </left>
      <right style="medium">
        <color rgb="FF0070C0"/>
      </right>
      <top style="medium">
        <color theme="4" tint="-0.24994659260841701"/>
      </top>
      <bottom style="medium">
        <color theme="4" tint="-0.24994659260841701"/>
      </bottom>
      <diagonal/>
    </border>
    <border>
      <left style="thin">
        <color indexed="64"/>
      </left>
      <right style="thin">
        <color indexed="64"/>
      </right>
      <top/>
      <bottom/>
      <diagonal/>
    </border>
    <border>
      <left style="medium">
        <color rgb="FF0070C0"/>
      </left>
      <right/>
      <top/>
      <bottom/>
      <diagonal/>
    </border>
    <border>
      <left style="thick">
        <color theme="8"/>
      </left>
      <right/>
      <top/>
      <bottom/>
      <diagonal/>
    </border>
    <border>
      <left/>
      <right style="thick">
        <color theme="8"/>
      </right>
      <top style="thick">
        <color theme="8"/>
      </top>
      <bottom style="thick">
        <color theme="8"/>
      </bottom>
      <diagonal/>
    </border>
    <border>
      <left/>
      <right/>
      <top style="thick">
        <color theme="8"/>
      </top>
      <bottom style="thick">
        <color theme="8"/>
      </bottom>
      <diagonal/>
    </border>
    <border>
      <left/>
      <right style="thick">
        <color theme="8"/>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medium">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top/>
      <bottom style="thick">
        <color theme="0"/>
      </bottom>
      <diagonal/>
    </border>
    <border>
      <left style="medium">
        <color rgb="FFCCCCCC"/>
      </left>
      <right style="medium">
        <color rgb="FFCCCCCC"/>
      </right>
      <top style="medium">
        <color rgb="FFCCCCCC"/>
      </top>
      <bottom/>
      <diagonal/>
    </border>
    <border>
      <left style="thin">
        <color indexed="64"/>
      </left>
      <right style="thin">
        <color indexed="64"/>
      </right>
      <top style="medium">
        <color theme="8"/>
      </top>
      <bottom style="medium">
        <color theme="8"/>
      </bottom>
      <diagonal/>
    </border>
    <border>
      <left/>
      <right style="double">
        <color rgb="FF3F3F3F"/>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s>
  <cellStyleXfs count="273">
    <xf numFmtId="0" fontId="0" fillId="0" borderId="0"/>
    <xf numFmtId="0" fontId="8" fillId="0" borderId="0" applyNumberFormat="0" applyFill="0" applyBorder="0" applyAlignment="0" applyProtection="0"/>
    <xf numFmtId="0" fontId="1" fillId="0" borderId="0"/>
    <xf numFmtId="9" fontId="5" fillId="0" borderId="0" applyFont="0" applyFill="0" applyBorder="0" applyAlignment="0" applyProtection="0"/>
    <xf numFmtId="49" fontId="1" fillId="3" borderId="1" applyFont="0">
      <alignment vertical="center"/>
    </xf>
    <xf numFmtId="9" fontId="5" fillId="0" borderId="0" applyFont="0" applyFill="0" applyBorder="0" applyAlignment="0" applyProtection="0"/>
    <xf numFmtId="170" fontId="62" fillId="0" borderId="0" applyFont="0" applyFill="0" applyBorder="0" applyAlignment="0" applyProtection="0"/>
    <xf numFmtId="168" fontId="62" fillId="0" borderId="0" applyFont="0" applyFill="0" applyBorder="0" applyAlignment="0" applyProtection="0"/>
    <xf numFmtId="171" fontId="62" fillId="0" borderId="0" applyFont="0" applyFill="0" applyBorder="0" applyAlignment="0" applyProtection="0"/>
    <xf numFmtId="169" fontId="62" fillId="0" borderId="0" applyFont="0" applyFill="0" applyBorder="0" applyAlignment="0" applyProtection="0"/>
    <xf numFmtId="0" fontId="8" fillId="0" borderId="0" applyNumberFormat="0" applyFill="0" applyBorder="0" applyAlignment="0" applyProtection="0"/>
    <xf numFmtId="0" fontId="63" fillId="0" borderId="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0" fontId="5" fillId="0" borderId="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0" fontId="7" fillId="17" borderId="38" applyNumberFormat="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1" fontId="62" fillId="0" borderId="0" applyFont="0" applyFill="0" applyBorder="0" applyAlignment="0" applyProtection="0"/>
    <xf numFmtId="170" fontId="62" fillId="0" borderId="0" applyFont="0" applyFill="0" applyBorder="0" applyAlignment="0" applyProtection="0"/>
    <xf numFmtId="170" fontId="62" fillId="0" borderId="0" applyFont="0" applyFill="0" applyBorder="0" applyAlignment="0" applyProtection="0"/>
    <xf numFmtId="164" fontId="5" fillId="0" borderId="0" applyFont="0" applyFill="0" applyBorder="0" applyAlignment="0" applyProtection="0"/>
    <xf numFmtId="0" fontId="76" fillId="0" borderId="0"/>
    <xf numFmtId="0" fontId="91" fillId="0" borderId="0"/>
  </cellStyleXfs>
  <cellXfs count="586">
    <xf numFmtId="0" fontId="0" fillId="0" borderId="0" xfId="0"/>
    <xf numFmtId="0" fontId="0" fillId="0" borderId="0" xfId="0" applyAlignment="1">
      <alignment horizontal="left" vertical="top" wrapText="1"/>
    </xf>
    <xf numFmtId="0" fontId="0" fillId="0" borderId="0" xfId="0" applyAlignment="1">
      <alignment vertical="top"/>
    </xf>
    <xf numFmtId="0" fontId="11" fillId="0" borderId="0" xfId="0" applyFont="1"/>
    <xf numFmtId="0" fontId="0" fillId="0" borderId="0" xfId="0" applyAlignment="1">
      <alignment horizontal="left"/>
    </xf>
    <xf numFmtId="0" fontId="6" fillId="0" borderId="0" xfId="0" applyFont="1" applyAlignment="1">
      <alignment horizontal="left" vertical="top" wrapText="1"/>
    </xf>
    <xf numFmtId="0" fontId="9" fillId="0" borderId="0" xfId="0" applyFont="1" applyAlignment="1">
      <alignment horizontal="left" vertical="top" wrapText="1"/>
    </xf>
    <xf numFmtId="0" fontId="7" fillId="0" borderId="0" xfId="0" applyFont="1" applyAlignment="1">
      <alignment horizontal="left" vertical="top" wrapText="1"/>
    </xf>
    <xf numFmtId="0" fontId="13" fillId="0" borderId="0" xfId="0" applyFont="1" applyAlignment="1">
      <alignment horizontal="left" vertical="top"/>
    </xf>
    <xf numFmtId="1" fontId="0" fillId="0" borderId="0" xfId="0" applyNumberFormat="1" applyAlignment="1">
      <alignment horizontal="left" vertical="top"/>
    </xf>
    <xf numFmtId="0" fontId="0" fillId="0" borderId="0" xfId="0" applyAlignment="1">
      <alignment horizontal="left" indent="1"/>
    </xf>
    <xf numFmtId="0" fontId="0" fillId="0" borderId="0" xfId="0" applyAlignment="1">
      <alignment horizontal="left" vertical="top" indent="1"/>
    </xf>
    <xf numFmtId="0" fontId="14" fillId="2" borderId="0" xfId="0" applyFont="1" applyFill="1" applyAlignment="1">
      <alignment horizontal="left" vertical="top" indent="1"/>
    </xf>
    <xf numFmtId="0" fontId="14" fillId="2" borderId="0" xfId="0" applyFont="1" applyFill="1" applyAlignment="1">
      <alignment horizontal="left" vertical="top" wrapText="1" indent="1"/>
    </xf>
    <xf numFmtId="0" fontId="14" fillId="0" borderId="0" xfId="0" applyFont="1" applyAlignment="1">
      <alignment horizontal="left" vertical="top" indent="1"/>
    </xf>
    <xf numFmtId="0" fontId="15" fillId="0" borderId="0" xfId="0" applyFont="1" applyAlignment="1">
      <alignment horizontal="left"/>
    </xf>
    <xf numFmtId="0" fontId="13" fillId="0" borderId="0" xfId="0" applyFont="1" applyAlignment="1">
      <alignment horizontal="right"/>
    </xf>
    <xf numFmtId="0" fontId="14" fillId="2" borderId="0" xfId="0" applyFont="1" applyFill="1" applyAlignment="1">
      <alignment horizontal="left" vertical="top" indent="3"/>
    </xf>
    <xf numFmtId="0" fontId="0" fillId="0" borderId="0" xfId="0" applyAlignment="1">
      <alignment horizontal="left" vertical="top"/>
    </xf>
    <xf numFmtId="0" fontId="14" fillId="0" borderId="0" xfId="0" applyFont="1" applyAlignment="1">
      <alignment horizontal="left" vertical="top" wrapText="1" indent="1"/>
    </xf>
    <xf numFmtId="0" fontId="14" fillId="2" borderId="0" xfId="0" applyFont="1" applyFill="1" applyAlignment="1">
      <alignment horizontal="center" vertical="top"/>
    </xf>
    <xf numFmtId="0" fontId="16" fillId="0" borderId="0" xfId="0" applyFont="1"/>
    <xf numFmtId="0" fontId="17" fillId="0" borderId="0" xfId="0" applyFont="1" applyAlignment="1">
      <alignment horizontal="left"/>
    </xf>
    <xf numFmtId="0" fontId="19" fillId="2" borderId="1" xfId="0" applyFont="1" applyFill="1" applyBorder="1" applyAlignment="1">
      <alignment horizontal="left" vertical="top" indent="1"/>
    </xf>
    <xf numFmtId="0" fontId="16" fillId="0" borderId="0" xfId="0" applyFont="1" applyAlignment="1">
      <alignment horizontal="left" indent="1"/>
    </xf>
    <xf numFmtId="0" fontId="16" fillId="0" borderId="0" xfId="0" applyFont="1" applyAlignment="1">
      <alignment horizontal="left"/>
    </xf>
    <xf numFmtId="0" fontId="19" fillId="2" borderId="0" xfId="0" applyFont="1" applyFill="1" applyAlignment="1">
      <alignment horizontal="left" vertical="top" wrapText="1" indent="3"/>
    </xf>
    <xf numFmtId="0" fontId="19" fillId="0" borderId="0" xfId="0" applyFont="1" applyAlignment="1">
      <alignment horizontal="left" vertical="top" indent="1"/>
    </xf>
    <xf numFmtId="0" fontId="19" fillId="2" borderId="0" xfId="0" applyFont="1" applyFill="1" applyAlignment="1">
      <alignment horizontal="left" vertical="top" wrapText="1" indent="1"/>
    </xf>
    <xf numFmtId="0" fontId="19" fillId="0" borderId="0" xfId="0" applyFont="1" applyAlignment="1">
      <alignment horizontal="left" vertical="top" wrapText="1"/>
    </xf>
    <xf numFmtId="0" fontId="16" fillId="0" borderId="0" xfId="0" applyFont="1" applyAlignment="1">
      <alignment horizontal="left" vertical="top" wrapText="1"/>
    </xf>
    <xf numFmtId="0" fontId="19" fillId="2" borderId="2" xfId="0" applyFont="1" applyFill="1" applyBorder="1" applyAlignment="1">
      <alignment horizontal="left" vertical="top" wrapText="1" indent="3"/>
    </xf>
    <xf numFmtId="0" fontId="19" fillId="0" borderId="1" xfId="0" applyFont="1" applyBorder="1" applyAlignment="1">
      <alignment horizontal="left" vertical="top" indent="1"/>
    </xf>
    <xf numFmtId="0" fontId="19" fillId="0" borderId="2" xfId="0" applyFont="1" applyBorder="1" applyAlignment="1">
      <alignment horizontal="left" vertical="top" indent="1"/>
    </xf>
    <xf numFmtId="0" fontId="15" fillId="7" borderId="0" xfId="0" applyFont="1" applyFill="1" applyAlignment="1">
      <alignment horizontal="left"/>
    </xf>
    <xf numFmtId="0" fontId="0" fillId="7" borderId="0" xfId="0" applyFill="1" applyAlignment="1">
      <alignment horizontal="left"/>
    </xf>
    <xf numFmtId="0" fontId="0" fillId="7" borderId="0" xfId="0" applyFill="1"/>
    <xf numFmtId="0" fontId="0" fillId="7" borderId="0" xfId="0" applyFill="1" applyAlignment="1">
      <alignment horizontal="left" indent="1"/>
    </xf>
    <xf numFmtId="0" fontId="22" fillId="7" borderId="0" xfId="0" applyFont="1" applyFill="1" applyAlignment="1">
      <alignment horizontal="left"/>
    </xf>
    <xf numFmtId="0" fontId="13" fillId="7" borderId="0" xfId="0" applyFont="1" applyFill="1"/>
    <xf numFmtId="0" fontId="13" fillId="7" borderId="0" xfId="0" applyFont="1" applyFill="1" applyAlignment="1">
      <alignment horizontal="left" indent="1"/>
    </xf>
    <xf numFmtId="0" fontId="13" fillId="0" borderId="0" xfId="0" applyFont="1"/>
    <xf numFmtId="0" fontId="23" fillId="0" borderId="0" xfId="0" applyFont="1" applyAlignment="1">
      <alignment horizontal="left" vertical="top"/>
    </xf>
    <xf numFmtId="0" fontId="24" fillId="0" borderId="0" xfId="0" applyFont="1" applyAlignment="1">
      <alignment horizontal="left" vertical="top"/>
    </xf>
    <xf numFmtId="0" fontId="14" fillId="0" borderId="0" xfId="0" applyFont="1"/>
    <xf numFmtId="0" fontId="25" fillId="0" borderId="0" xfId="0" applyFont="1" applyAlignment="1">
      <alignment horizontal="left" vertical="top" indent="1"/>
    </xf>
    <xf numFmtId="1" fontId="16" fillId="0" borderId="0" xfId="0" applyNumberFormat="1" applyFont="1" applyAlignment="1">
      <alignment horizontal="left" vertical="top" wrapText="1"/>
    </xf>
    <xf numFmtId="0" fontId="19" fillId="2" borderId="4" xfId="0" applyFont="1" applyFill="1" applyBorder="1" applyAlignment="1">
      <alignment horizontal="left" vertical="top" wrapText="1" indent="3"/>
    </xf>
    <xf numFmtId="0" fontId="19" fillId="0" borderId="0" xfId="0" applyFont="1" applyAlignment="1">
      <alignment horizontal="left" vertical="top" wrapText="1" indent="1"/>
    </xf>
    <xf numFmtId="0" fontId="26" fillId="0" borderId="0" xfId="0" applyFont="1" applyAlignment="1">
      <alignment horizontal="left" vertical="top" wrapText="1" indent="1"/>
    </xf>
    <xf numFmtId="0" fontId="18" fillId="0" borderId="0" xfId="0" applyFont="1" applyAlignment="1">
      <alignment horizontal="left"/>
    </xf>
    <xf numFmtId="0" fontId="19" fillId="0" borderId="0" xfId="0" applyFont="1" applyAlignment="1">
      <alignment horizontal="left" vertical="top"/>
    </xf>
    <xf numFmtId="0" fontId="16" fillId="0" borderId="0" xfId="0" applyFont="1" applyAlignment="1">
      <alignment horizontal="left" vertical="top"/>
    </xf>
    <xf numFmtId="0" fontId="17" fillId="0" borderId="0" xfId="0" applyFont="1"/>
    <xf numFmtId="0" fontId="19" fillId="2" borderId="2" xfId="0" applyFont="1" applyFill="1" applyBorder="1" applyAlignment="1">
      <alignment horizontal="left" vertical="top" indent="1"/>
    </xf>
    <xf numFmtId="0" fontId="19" fillId="2" borderId="2" xfId="0" applyFont="1" applyFill="1" applyBorder="1" applyAlignment="1">
      <alignment horizontal="left" vertical="top" wrapText="1" indent="1"/>
    </xf>
    <xf numFmtId="1" fontId="12" fillId="0" borderId="2" xfId="0" applyNumberFormat="1" applyFont="1" applyBorder="1" applyAlignment="1">
      <alignment horizontal="left" vertical="top"/>
    </xf>
    <xf numFmtId="0" fontId="19" fillId="7" borderId="0" xfId="0" applyFont="1" applyFill="1" applyAlignment="1">
      <alignment horizontal="right"/>
    </xf>
    <xf numFmtId="49" fontId="12" fillId="0" borderId="1" xfId="0" applyNumberFormat="1" applyFont="1" applyBorder="1" applyAlignment="1">
      <alignment horizontal="left" vertical="top"/>
    </xf>
    <xf numFmtId="1" fontId="27" fillId="0" borderId="1" xfId="0" applyNumberFormat="1" applyFont="1" applyBorder="1" applyAlignment="1">
      <alignment horizontal="left" vertical="top"/>
    </xf>
    <xf numFmtId="49" fontId="27" fillId="0" borderId="1" xfId="0" applyNumberFormat="1" applyFont="1" applyBorder="1" applyAlignment="1">
      <alignment horizontal="left" vertical="top"/>
    </xf>
    <xf numFmtId="1" fontId="27" fillId="0" borderId="1" xfId="0" quotePrefix="1" applyNumberFormat="1" applyFont="1" applyBorder="1" applyAlignment="1">
      <alignment horizontal="left" vertical="top"/>
    </xf>
    <xf numFmtId="165" fontId="19" fillId="2" borderId="1" xfId="0" applyNumberFormat="1" applyFont="1" applyFill="1" applyBorder="1" applyAlignment="1">
      <alignment horizontal="left" vertical="top" indent="1"/>
    </xf>
    <xf numFmtId="0" fontId="28" fillId="0" borderId="0" xfId="0" applyFont="1" applyAlignment="1">
      <alignment horizontal="left" vertical="top"/>
    </xf>
    <xf numFmtId="0" fontId="29" fillId="0" borderId="0" xfId="1" applyFont="1" applyAlignment="1">
      <alignment horizontal="left"/>
    </xf>
    <xf numFmtId="0" fontId="19" fillId="2" borderId="0" xfId="0" applyFont="1" applyFill="1" applyAlignment="1">
      <alignment vertical="top" wrapText="1"/>
    </xf>
    <xf numFmtId="1" fontId="32" fillId="0" borderId="10" xfId="0" applyNumberFormat="1" applyFont="1" applyBorder="1" applyAlignment="1">
      <alignment horizontal="left" vertical="top"/>
    </xf>
    <xf numFmtId="49" fontId="32" fillId="0" borderId="10" xfId="0" applyNumberFormat="1" applyFont="1" applyBorder="1" applyAlignment="1">
      <alignment horizontal="left" vertical="top"/>
    </xf>
    <xf numFmtId="1" fontId="27" fillId="0" borderId="2" xfId="0" quotePrefix="1" applyNumberFormat="1" applyFont="1" applyBorder="1" applyAlignment="1">
      <alignment horizontal="left" vertical="top"/>
    </xf>
    <xf numFmtId="0" fontId="19" fillId="0" borderId="9" xfId="0" applyFont="1" applyBorder="1" applyAlignment="1">
      <alignment horizontal="left" vertical="top" indent="1"/>
    </xf>
    <xf numFmtId="165" fontId="19" fillId="0" borderId="1" xfId="0" applyNumberFormat="1" applyFont="1" applyBorder="1" applyAlignment="1">
      <alignment horizontal="left" vertical="top" indent="1"/>
    </xf>
    <xf numFmtId="0" fontId="28" fillId="0" borderId="0" xfId="0" applyFont="1" applyAlignment="1">
      <alignment vertical="top"/>
    </xf>
    <xf numFmtId="0" fontId="28" fillId="0" borderId="0" xfId="0" applyFont="1" applyAlignment="1">
      <alignment horizontal="left"/>
    </xf>
    <xf numFmtId="0" fontId="19" fillId="8" borderId="2" xfId="0" applyFont="1" applyFill="1" applyBorder="1" applyAlignment="1">
      <alignment horizontal="left" vertical="top" indent="1"/>
    </xf>
    <xf numFmtId="0" fontId="16" fillId="0" borderId="0" xfId="0" applyFont="1" applyAlignment="1">
      <alignment horizontal="right"/>
    </xf>
    <xf numFmtId="1" fontId="12" fillId="0" borderId="1" xfId="0" applyNumberFormat="1" applyFont="1" applyBorder="1" applyAlignment="1">
      <alignment horizontal="left" vertical="top"/>
    </xf>
    <xf numFmtId="0" fontId="11" fillId="0" borderId="0" xfId="0" applyFont="1" applyAlignment="1">
      <alignment horizontal="left" vertical="top"/>
    </xf>
    <xf numFmtId="0" fontId="19" fillId="0" borderId="0" xfId="0" applyFont="1" applyAlignment="1">
      <alignment vertical="top"/>
    </xf>
    <xf numFmtId="0" fontId="19" fillId="8" borderId="1" xfId="0" applyFont="1" applyFill="1" applyBorder="1" applyAlignment="1">
      <alignment horizontal="left" vertical="top" indent="1"/>
    </xf>
    <xf numFmtId="0" fontId="6" fillId="0" borderId="0" xfId="0" applyFont="1"/>
    <xf numFmtId="0" fontId="16" fillId="2" borderId="1" xfId="0" applyFont="1" applyFill="1" applyBorder="1" applyAlignment="1">
      <alignment horizontal="left" vertical="top" wrapText="1" indent="1"/>
    </xf>
    <xf numFmtId="0" fontId="12" fillId="0" borderId="1" xfId="0" applyFont="1" applyBorder="1" applyAlignment="1">
      <alignment horizontal="left" vertical="top" wrapText="1"/>
    </xf>
    <xf numFmtId="0" fontId="8" fillId="0" borderId="1" xfId="1" applyBorder="1" applyAlignment="1">
      <alignment horizontal="right" vertical="top"/>
    </xf>
    <xf numFmtId="0" fontId="27" fillId="0" borderId="0" xfId="0" applyFont="1" applyAlignment="1">
      <alignment horizontal="left" vertical="top" wrapText="1"/>
    </xf>
    <xf numFmtId="0" fontId="12" fillId="0" borderId="0" xfId="0" applyFont="1" applyAlignment="1">
      <alignment horizontal="left" vertical="top" wrapText="1"/>
    </xf>
    <xf numFmtId="0" fontId="8" fillId="0" borderId="2" xfId="1" applyBorder="1" applyAlignment="1">
      <alignment horizontal="right" vertical="top"/>
    </xf>
    <xf numFmtId="0" fontId="8" fillId="0" borderId="24" xfId="1" applyBorder="1" applyAlignment="1">
      <alignment horizontal="right" vertical="top"/>
    </xf>
    <xf numFmtId="0" fontId="8" fillId="0" borderId="0" xfId="1" applyAlignment="1">
      <alignment horizontal="left"/>
    </xf>
    <xf numFmtId="0" fontId="19" fillId="2" borderId="1" xfId="0" applyFont="1" applyFill="1" applyBorder="1" applyAlignment="1">
      <alignment horizontal="left" vertical="top" wrapText="1" indent="1"/>
    </xf>
    <xf numFmtId="0" fontId="18" fillId="5" borderId="1" xfId="0" applyFont="1" applyFill="1" applyBorder="1" applyAlignment="1">
      <alignment horizontal="left" vertical="top" wrapText="1" indent="1"/>
    </xf>
    <xf numFmtId="49" fontId="16" fillId="6" borderId="3" xfId="0" applyNumberFormat="1" applyFont="1" applyFill="1" applyBorder="1" applyAlignment="1" applyProtection="1">
      <alignment horizontal="left" vertical="top" wrapText="1" indent="1"/>
      <protection locked="0"/>
    </xf>
    <xf numFmtId="0" fontId="21" fillId="0" borderId="0" xfId="0" applyFont="1" applyAlignment="1">
      <alignment horizontal="left" vertical="top" wrapText="1"/>
    </xf>
    <xf numFmtId="0" fontId="17" fillId="5" borderId="1" xfId="0" applyFont="1" applyFill="1" applyBorder="1" applyAlignment="1">
      <alignment horizontal="left" vertical="top" wrapText="1"/>
    </xf>
    <xf numFmtId="0" fontId="17" fillId="5" borderId="1" xfId="0" applyFont="1" applyFill="1" applyBorder="1" applyAlignment="1">
      <alignment horizontal="left" vertical="top" wrapText="1" indent="1"/>
    </xf>
    <xf numFmtId="0" fontId="8" fillId="0" borderId="1" xfId="1" applyBorder="1" applyAlignment="1" applyProtection="1">
      <alignment horizontal="right" vertical="top"/>
    </xf>
    <xf numFmtId="0" fontId="16" fillId="0" borderId="0" xfId="0" applyFont="1" applyAlignment="1">
      <alignment horizontal="left" vertical="top" wrapText="1" indent="1"/>
    </xf>
    <xf numFmtId="0" fontId="15" fillId="0" borderId="0" xfId="0" applyFont="1" applyAlignment="1">
      <alignment horizontal="left" vertical="top" wrapText="1"/>
    </xf>
    <xf numFmtId="0" fontId="14" fillId="0" borderId="0" xfId="0" applyFont="1" applyAlignment="1">
      <alignment horizontal="left" vertical="top" wrapText="1"/>
    </xf>
    <xf numFmtId="49" fontId="19" fillId="0" borderId="0" xfId="0" applyNumberFormat="1" applyFont="1" applyAlignment="1">
      <alignment horizontal="left" vertical="top" wrapText="1" indent="1"/>
    </xf>
    <xf numFmtId="49" fontId="12" fillId="0" borderId="1" xfId="0" applyNumberFormat="1" applyFont="1" applyBorder="1" applyAlignment="1">
      <alignment horizontal="left" vertical="top" wrapText="1"/>
    </xf>
    <xf numFmtId="166" fontId="16" fillId="6" borderId="3" xfId="0" applyNumberFormat="1" applyFont="1" applyFill="1" applyBorder="1" applyAlignment="1" applyProtection="1">
      <alignment horizontal="left" vertical="top" wrapText="1" indent="1"/>
      <protection locked="0"/>
    </xf>
    <xf numFmtId="0" fontId="19" fillId="6" borderId="1" xfId="0" applyFont="1" applyFill="1" applyBorder="1" applyAlignment="1" applyProtection="1">
      <alignment horizontal="left" vertical="top" indent="1"/>
      <protection locked="0"/>
    </xf>
    <xf numFmtId="49" fontId="19" fillId="6" borderId="1" xfId="0" applyNumberFormat="1" applyFont="1" applyFill="1" applyBorder="1" applyAlignment="1" applyProtection="1">
      <alignment horizontal="left" vertical="top" indent="1"/>
      <protection locked="0"/>
    </xf>
    <xf numFmtId="0" fontId="19" fillId="6" borderId="2" xfId="0" applyFont="1" applyFill="1" applyBorder="1" applyAlignment="1" applyProtection="1">
      <alignment horizontal="left" vertical="top" indent="1"/>
      <protection locked="0"/>
    </xf>
    <xf numFmtId="0" fontId="19" fillId="6" borderId="1" xfId="0" applyFont="1" applyFill="1" applyBorder="1" applyAlignment="1" applyProtection="1">
      <alignment horizontal="left" vertical="top" wrapText="1" indent="1"/>
      <protection locked="0"/>
    </xf>
    <xf numFmtId="0" fontId="0" fillId="12" borderId="1" xfId="0" applyFill="1" applyBorder="1"/>
    <xf numFmtId="0" fontId="19" fillId="2" borderId="1" xfId="0" applyFont="1" applyFill="1" applyBorder="1" applyAlignment="1">
      <alignment horizontal="left" vertical="top" wrapText="1" indent="4"/>
    </xf>
    <xf numFmtId="0" fontId="16" fillId="7" borderId="0" xfId="0" applyFont="1" applyFill="1" applyAlignment="1">
      <alignment horizontal="right"/>
    </xf>
    <xf numFmtId="0" fontId="17" fillId="0" borderId="0" xfId="0" applyFont="1" applyAlignment="1">
      <alignment horizontal="left" wrapText="1"/>
    </xf>
    <xf numFmtId="0" fontId="38" fillId="0" borderId="0" xfId="1" applyFont="1" applyAlignment="1">
      <alignment horizontal="left"/>
    </xf>
    <xf numFmtId="0" fontId="38" fillId="0" borderId="0" xfId="1" applyFont="1"/>
    <xf numFmtId="0" fontId="17" fillId="7" borderId="0" xfId="0" applyFont="1" applyFill="1" applyAlignment="1">
      <alignment horizontal="left"/>
    </xf>
    <xf numFmtId="0" fontId="16" fillId="7" borderId="0" xfId="0" applyFont="1" applyFill="1" applyAlignment="1">
      <alignment horizontal="left"/>
    </xf>
    <xf numFmtId="0" fontId="16" fillId="7" borderId="0" xfId="0" applyFont="1" applyFill="1" applyAlignment="1">
      <alignment horizontal="left" indent="1"/>
    </xf>
    <xf numFmtId="0" fontId="31" fillId="0" borderId="0" xfId="0" applyFont="1" applyAlignment="1">
      <alignment horizontal="right"/>
    </xf>
    <xf numFmtId="0" fontId="19" fillId="2" borderId="0" xfId="0" applyFont="1" applyFill="1" applyAlignment="1">
      <alignment horizontal="left" vertical="top"/>
    </xf>
    <xf numFmtId="165" fontId="19" fillId="0" borderId="0" xfId="0" applyNumberFormat="1" applyFont="1" applyAlignment="1">
      <alignment horizontal="left" vertical="top"/>
    </xf>
    <xf numFmtId="0" fontId="10" fillId="0" borderId="0" xfId="0" applyFont="1"/>
    <xf numFmtId="0" fontId="28" fillId="0" borderId="0" xfId="0" applyFont="1" applyAlignment="1">
      <alignment horizontal="left" vertical="top" wrapText="1"/>
    </xf>
    <xf numFmtId="0" fontId="19" fillId="2" borderId="1" xfId="0" applyFont="1" applyFill="1" applyBorder="1" applyAlignment="1">
      <alignment horizontal="left" vertical="top" wrapText="1" indent="3"/>
    </xf>
    <xf numFmtId="0" fontId="14" fillId="0" borderId="0" xfId="0" applyFont="1" applyAlignment="1">
      <alignment vertical="top"/>
    </xf>
    <xf numFmtId="1" fontId="27" fillId="0" borderId="4" xfId="0" applyNumberFormat="1" applyFont="1" applyBorder="1" applyAlignment="1">
      <alignment horizontal="left" vertical="top"/>
    </xf>
    <xf numFmtId="49" fontId="19" fillId="6" borderId="3" xfId="0" applyNumberFormat="1" applyFont="1" applyFill="1" applyBorder="1" applyAlignment="1" applyProtection="1">
      <alignment horizontal="left" vertical="top" wrapText="1" indent="1"/>
      <protection locked="0"/>
    </xf>
    <xf numFmtId="0" fontId="19" fillId="11" borderId="1" xfId="0" applyFont="1" applyFill="1" applyBorder="1" applyAlignment="1">
      <alignment horizontal="left" vertical="top" wrapText="1" indent="1"/>
    </xf>
    <xf numFmtId="1" fontId="19" fillId="0" borderId="0" xfId="0" applyNumberFormat="1" applyFont="1" applyAlignment="1">
      <alignment horizontal="left" vertical="top"/>
    </xf>
    <xf numFmtId="0" fontId="19" fillId="0" borderId="0" xfId="0" applyFont="1"/>
    <xf numFmtId="0" fontId="19" fillId="0" borderId="0" xfId="0" applyFont="1" applyAlignment="1">
      <alignment horizontal="left"/>
    </xf>
    <xf numFmtId="0" fontId="19" fillId="0" borderId="0" xfId="0" applyFont="1" applyAlignment="1">
      <alignment horizontal="left" indent="1"/>
    </xf>
    <xf numFmtId="165" fontId="19" fillId="0" borderId="0" xfId="0" applyNumberFormat="1" applyFont="1" applyAlignment="1">
      <alignment horizontal="left" vertical="top" indent="1"/>
    </xf>
    <xf numFmtId="0" fontId="18" fillId="7" borderId="0" xfId="0" applyFont="1" applyFill="1" applyAlignment="1">
      <alignment horizontal="left" vertical="top"/>
    </xf>
    <xf numFmtId="0" fontId="19" fillId="7" borderId="0" xfId="0" applyFont="1" applyFill="1" applyAlignment="1">
      <alignment horizontal="left"/>
    </xf>
    <xf numFmtId="0" fontId="19" fillId="7" borderId="0" xfId="0" applyFont="1" applyFill="1" applyAlignment="1">
      <alignment horizontal="left" indent="1"/>
    </xf>
    <xf numFmtId="0" fontId="23" fillId="0" borderId="0" xfId="0" applyFont="1" applyAlignment="1">
      <alignment horizontal="right"/>
    </xf>
    <xf numFmtId="0" fontId="18" fillId="0" borderId="0" xfId="0" applyFont="1" applyAlignment="1">
      <alignment horizontal="left" vertical="top"/>
    </xf>
    <xf numFmtId="0" fontId="19" fillId="0" borderId="0" xfId="0" applyFont="1" applyAlignment="1">
      <alignment horizontal="right"/>
    </xf>
    <xf numFmtId="0" fontId="27" fillId="0" borderId="1" xfId="0" applyFont="1" applyBorder="1" applyAlignment="1">
      <alignment horizontal="left" vertical="top" wrapText="1"/>
    </xf>
    <xf numFmtId="0" fontId="19" fillId="4" borderId="0" xfId="0" applyFont="1" applyFill="1" applyAlignment="1">
      <alignment horizontal="left"/>
    </xf>
    <xf numFmtId="1" fontId="27" fillId="0" borderId="2" xfId="0" applyNumberFormat="1" applyFont="1" applyBorder="1" applyAlignment="1">
      <alignment horizontal="left" vertical="top"/>
    </xf>
    <xf numFmtId="0" fontId="14" fillId="0" borderId="0" xfId="0" applyFont="1" applyAlignment="1">
      <alignment horizontal="left"/>
    </xf>
    <xf numFmtId="0" fontId="14" fillId="0" borderId="0" xfId="0" applyFont="1" applyAlignment="1">
      <alignment horizontal="left" indent="1"/>
    </xf>
    <xf numFmtId="1" fontId="14" fillId="0" borderId="0" xfId="0" applyNumberFormat="1" applyFont="1" applyAlignment="1">
      <alignment horizontal="left" vertical="top"/>
    </xf>
    <xf numFmtId="0" fontId="41" fillId="0" borderId="0" xfId="0" applyFont="1" applyAlignment="1">
      <alignment vertical="top" wrapText="1"/>
    </xf>
    <xf numFmtId="0" fontId="20" fillId="0" borderId="0" xfId="0" applyFont="1" applyAlignment="1">
      <alignment horizontal="left" vertical="top" wrapText="1" indent="1"/>
    </xf>
    <xf numFmtId="0" fontId="42" fillId="0" borderId="0" xfId="0" applyFont="1" applyAlignment="1">
      <alignment vertical="top" wrapText="1"/>
    </xf>
    <xf numFmtId="0" fontId="0" fillId="0" borderId="0" xfId="0" applyAlignment="1">
      <alignment vertical="center"/>
    </xf>
    <xf numFmtId="0" fontId="41" fillId="0" borderId="0" xfId="0" applyFont="1" applyAlignment="1">
      <alignment vertical="top"/>
    </xf>
    <xf numFmtId="0" fontId="43" fillId="0" borderId="0" xfId="0" applyFont="1" applyAlignment="1">
      <alignment vertical="center"/>
    </xf>
    <xf numFmtId="0" fontId="41" fillId="0" borderId="0" xfId="0" applyFont="1" applyAlignment="1">
      <alignment horizontal="left" vertical="top" indent="1"/>
    </xf>
    <xf numFmtId="0" fontId="19" fillId="0" borderId="0" xfId="0" applyFont="1" applyAlignment="1">
      <alignment horizontal="left" vertical="top" wrapText="1" indent="2"/>
    </xf>
    <xf numFmtId="0" fontId="41" fillId="0" borderId="0" xfId="0" applyFont="1" applyAlignment="1">
      <alignment horizontal="left" vertical="top"/>
    </xf>
    <xf numFmtId="0" fontId="14" fillId="0" borderId="0" xfId="0" applyFont="1" applyAlignment="1">
      <alignment horizontal="left" vertical="top" wrapText="1" indent="2"/>
    </xf>
    <xf numFmtId="0" fontId="0" fillId="0" borderId="0" xfId="0" applyAlignment="1">
      <alignment horizontal="left" vertical="center" indent="4"/>
    </xf>
    <xf numFmtId="0" fontId="16" fillId="0" borderId="0" xfId="0" applyFont="1" applyAlignment="1">
      <alignment horizontal="left" vertical="center" indent="4"/>
    </xf>
    <xf numFmtId="0" fontId="14" fillId="0" borderId="0" xfId="0" applyFont="1" applyAlignment="1">
      <alignment horizontal="left" vertical="top" indent="4"/>
    </xf>
    <xf numFmtId="0" fontId="0" fillId="0" borderId="0" xfId="0" applyAlignment="1">
      <alignment vertical="top" wrapText="1"/>
    </xf>
    <xf numFmtId="49" fontId="12" fillId="0" borderId="0" xfId="0" applyNumberFormat="1" applyFont="1" applyAlignment="1">
      <alignment horizontal="left" vertical="top" wrapText="1" indent="2"/>
    </xf>
    <xf numFmtId="0" fontId="14" fillId="0" borderId="0" xfId="0" applyFont="1" applyAlignment="1">
      <alignment vertical="top" wrapText="1"/>
    </xf>
    <xf numFmtId="0" fontId="16" fillId="0" borderId="0" xfId="0" applyFont="1" applyAlignment="1">
      <alignment vertical="top" wrapText="1"/>
    </xf>
    <xf numFmtId="0" fontId="44" fillId="0" borderId="0" xfId="0" applyFont="1" applyAlignment="1">
      <alignment vertical="center"/>
    </xf>
    <xf numFmtId="0" fontId="19" fillId="0" borderId="0" xfId="0" applyFont="1" applyAlignment="1">
      <alignment vertical="top" wrapText="1"/>
    </xf>
    <xf numFmtId="0" fontId="16" fillId="0" borderId="0" xfId="0" applyFont="1" applyAlignment="1">
      <alignment horizontal="justify" vertical="top" wrapText="1"/>
    </xf>
    <xf numFmtId="0" fontId="45" fillId="0" borderId="0" xfId="0" applyFont="1" applyAlignment="1">
      <alignment horizontal="justify" vertical="top" wrapText="1"/>
    </xf>
    <xf numFmtId="0" fontId="0" fillId="0" borderId="0" xfId="0" applyAlignment="1">
      <alignment horizontal="justify" vertical="top" wrapText="1"/>
    </xf>
    <xf numFmtId="0" fontId="31" fillId="0" borderId="0" xfId="0" applyFont="1" applyAlignment="1">
      <alignment horizontal="justify" vertical="top"/>
    </xf>
    <xf numFmtId="49" fontId="12" fillId="0" borderId="0" xfId="0" applyNumberFormat="1" applyFont="1" applyAlignment="1">
      <alignment horizontal="left" vertical="top" wrapText="1"/>
    </xf>
    <xf numFmtId="0" fontId="47" fillId="0" borderId="0" xfId="0" applyFont="1" applyAlignment="1">
      <alignment vertical="top" wrapText="1"/>
    </xf>
    <xf numFmtId="0" fontId="19" fillId="0" borderId="0" xfId="0" applyFont="1" applyAlignment="1">
      <alignment horizontal="justify" vertical="top" wrapText="1"/>
    </xf>
    <xf numFmtId="0" fontId="38" fillId="0" borderId="0" xfId="1" quotePrefix="1" applyFont="1" applyBorder="1" applyAlignment="1">
      <alignment horizontal="left" vertical="top"/>
    </xf>
    <xf numFmtId="0" fontId="12" fillId="0" borderId="0" xfId="0" applyFont="1" applyAlignment="1">
      <alignment horizontal="left" vertical="top" wrapText="1" indent="2"/>
    </xf>
    <xf numFmtId="0" fontId="10" fillId="0" borderId="0" xfId="0" applyFont="1" applyAlignment="1">
      <alignment horizontal="left" vertical="top"/>
    </xf>
    <xf numFmtId="0" fontId="0" fillId="0" borderId="30" xfId="0" applyBorder="1" applyAlignment="1">
      <alignment horizontal="left" vertical="top" wrapText="1"/>
    </xf>
    <xf numFmtId="0" fontId="19" fillId="0" borderId="0" xfId="0" applyFont="1" applyAlignment="1">
      <alignment horizontal="right" vertical="top"/>
    </xf>
    <xf numFmtId="0" fontId="49" fillId="0" borderId="0" xfId="0" applyFont="1" applyAlignment="1">
      <alignment horizontal="left" vertical="top"/>
    </xf>
    <xf numFmtId="0" fontId="20" fillId="0" borderId="0" xfId="0" applyFont="1" applyAlignment="1">
      <alignment vertical="center"/>
    </xf>
    <xf numFmtId="0" fontId="20" fillId="0" borderId="0" xfId="0" applyFont="1" applyAlignment="1">
      <alignment horizontal="center" vertical="center"/>
    </xf>
    <xf numFmtId="0" fontId="50" fillId="0" borderId="0" xfId="0" applyFont="1" applyAlignment="1">
      <alignment horizontal="left" vertical="top" wrapText="1"/>
    </xf>
    <xf numFmtId="0" fontId="9" fillId="5" borderId="1" xfId="0" applyFont="1" applyFill="1" applyBorder="1" applyAlignment="1">
      <alignment vertical="top" wrapText="1"/>
    </xf>
    <xf numFmtId="0" fontId="12" fillId="0" borderId="31" xfId="0" applyFont="1" applyBorder="1" applyAlignment="1">
      <alignment horizontal="left" vertical="top" wrapText="1"/>
    </xf>
    <xf numFmtId="0" fontId="27" fillId="0" borderId="31" xfId="0" applyFont="1" applyBorder="1" applyAlignment="1">
      <alignment horizontal="left" vertical="top" wrapText="1"/>
    </xf>
    <xf numFmtId="0" fontId="50" fillId="0" borderId="31" xfId="0" applyFont="1" applyBorder="1" applyAlignment="1">
      <alignment horizontal="left" vertical="top" wrapText="1"/>
    </xf>
    <xf numFmtId="49" fontId="51" fillId="0" borderId="31" xfId="1" applyNumberFormat="1" applyFont="1" applyFill="1" applyBorder="1" applyAlignment="1">
      <alignment horizontal="left" vertical="top" wrapText="1"/>
    </xf>
    <xf numFmtId="0" fontId="12" fillId="0" borderId="32" xfId="0" applyFont="1" applyBorder="1" applyAlignment="1">
      <alignment horizontal="left" vertical="top" wrapText="1"/>
    </xf>
    <xf numFmtId="0" fontId="27" fillId="0" borderId="32" xfId="0" applyFont="1" applyBorder="1" applyAlignment="1">
      <alignment horizontal="left" vertical="top" wrapText="1"/>
    </xf>
    <xf numFmtId="0" fontId="50" fillId="0" borderId="32" xfId="0" applyFont="1" applyBorder="1" applyAlignment="1">
      <alignment horizontal="left" vertical="top" wrapText="1"/>
    </xf>
    <xf numFmtId="49" fontId="51" fillId="0" borderId="32" xfId="1" applyNumberFormat="1" applyFont="1" applyFill="1" applyBorder="1" applyAlignment="1">
      <alignment horizontal="left" vertical="top" wrapText="1"/>
    </xf>
    <xf numFmtId="0" fontId="27" fillId="0" borderId="1" xfId="0" quotePrefix="1" applyFont="1" applyBorder="1" applyAlignment="1">
      <alignment horizontal="left" vertical="top" wrapText="1"/>
    </xf>
    <xf numFmtId="0" fontId="27" fillId="7" borderId="1" xfId="0" applyFont="1" applyFill="1" applyBorder="1" applyAlignment="1">
      <alignment horizontal="left" vertical="top" wrapText="1"/>
    </xf>
    <xf numFmtId="1" fontId="27" fillId="0" borderId="1" xfId="0" quotePrefix="1" applyNumberFormat="1" applyFont="1" applyBorder="1" applyAlignment="1">
      <alignment horizontal="left" vertical="top" wrapText="1"/>
    </xf>
    <xf numFmtId="1" fontId="51" fillId="15" borderId="1" xfId="1" applyNumberFormat="1" applyFont="1" applyFill="1" applyBorder="1" applyAlignment="1">
      <alignment horizontal="left" vertical="top" wrapText="1"/>
    </xf>
    <xf numFmtId="0" fontId="12" fillId="0" borderId="1" xfId="0" quotePrefix="1" applyFont="1" applyBorder="1" applyAlignment="1">
      <alignment horizontal="left" vertical="top" wrapText="1"/>
    </xf>
    <xf numFmtId="1" fontId="12" fillId="0" borderId="1" xfId="0" quotePrefix="1" applyNumberFormat="1" applyFont="1" applyBorder="1" applyAlignment="1">
      <alignment horizontal="left" vertical="top" wrapText="1"/>
    </xf>
    <xf numFmtId="0" fontId="39" fillId="0" borderId="1" xfId="0" quotePrefix="1" applyFont="1" applyBorder="1" applyAlignment="1">
      <alignment horizontal="left" vertical="top" wrapText="1"/>
    </xf>
    <xf numFmtId="0" fontId="12" fillId="15" borderId="1" xfId="0" applyFont="1" applyFill="1" applyBorder="1" applyAlignment="1">
      <alignment horizontal="left" vertical="top" wrapText="1"/>
    </xf>
    <xf numFmtId="0" fontId="27" fillId="0" borderId="1" xfId="0" applyFont="1" applyBorder="1" applyAlignment="1">
      <alignment vertical="top" wrapText="1"/>
    </xf>
    <xf numFmtId="0" fontId="12" fillId="6" borderId="1" xfId="0" applyFont="1" applyFill="1" applyBorder="1" applyAlignment="1">
      <alignment horizontal="left" vertical="top" wrapText="1"/>
    </xf>
    <xf numFmtId="0" fontId="27" fillId="6" borderId="1" xfId="0" applyFont="1" applyFill="1" applyBorder="1" applyAlignment="1">
      <alignment horizontal="left" vertical="top" wrapText="1"/>
    </xf>
    <xf numFmtId="0" fontId="50" fillId="6" borderId="1" xfId="0" applyFont="1" applyFill="1" applyBorder="1" applyAlignment="1">
      <alignment horizontal="left" vertical="top" wrapText="1"/>
    </xf>
    <xf numFmtId="49" fontId="51" fillId="6" borderId="1" xfId="1" applyNumberFormat="1" applyFont="1" applyFill="1" applyBorder="1" applyAlignment="1">
      <alignment horizontal="left" vertical="top" wrapText="1"/>
    </xf>
    <xf numFmtId="0" fontId="51" fillId="6" borderId="1" xfId="1" applyFont="1" applyFill="1" applyBorder="1" applyAlignment="1">
      <alignment horizontal="left" vertical="top" wrapText="1"/>
    </xf>
    <xf numFmtId="0" fontId="53" fillId="0" borderId="1" xfId="0" applyFont="1" applyBorder="1" applyAlignment="1">
      <alignment horizontal="left" vertical="top" wrapText="1"/>
    </xf>
    <xf numFmtId="49" fontId="27" fillId="0" borderId="1" xfId="0" applyNumberFormat="1" applyFont="1" applyBorder="1" applyAlignment="1">
      <alignment horizontal="left" vertical="top" wrapText="1"/>
    </xf>
    <xf numFmtId="49" fontId="27" fillId="0" borderId="1" xfId="0" applyNumberFormat="1" applyFont="1" applyBorder="1" applyAlignment="1">
      <alignment vertical="top" wrapText="1"/>
    </xf>
    <xf numFmtId="49" fontId="12" fillId="0" borderId="1" xfId="0" applyNumberFormat="1" applyFont="1" applyBorder="1" applyAlignment="1">
      <alignment vertical="top" wrapText="1"/>
    </xf>
    <xf numFmtId="49" fontId="54" fillId="0" borderId="1" xfId="0" applyNumberFormat="1" applyFont="1" applyBorder="1" applyAlignment="1">
      <alignment vertical="top" wrapText="1"/>
    </xf>
    <xf numFmtId="49" fontId="19" fillId="0" borderId="1" xfId="0" applyNumberFormat="1" applyFont="1" applyBorder="1" applyAlignment="1" applyProtection="1">
      <alignment horizontal="left" vertical="top"/>
      <protection locked="0"/>
    </xf>
    <xf numFmtId="0" fontId="8" fillId="0" borderId="1" xfId="1" applyFill="1" applyBorder="1" applyAlignment="1">
      <alignment horizontal="right" vertical="top"/>
    </xf>
    <xf numFmtId="0" fontId="12" fillId="7" borderId="1" xfId="0" applyFont="1" applyFill="1" applyBorder="1" applyAlignment="1">
      <alignment horizontal="left" vertical="top" wrapText="1"/>
    </xf>
    <xf numFmtId="1" fontId="51" fillId="6" borderId="1" xfId="1" applyNumberFormat="1" applyFont="1" applyFill="1" applyBorder="1" applyAlignment="1">
      <alignment horizontal="left" vertical="top" wrapText="1"/>
    </xf>
    <xf numFmtId="1" fontId="50" fillId="6" borderId="1" xfId="0" applyNumberFormat="1" applyFont="1" applyFill="1" applyBorder="1" applyAlignment="1">
      <alignment horizontal="left" vertical="top" wrapText="1"/>
    </xf>
    <xf numFmtId="1" fontId="12" fillId="0" borderId="1" xfId="0" applyNumberFormat="1" applyFont="1" applyBorder="1" applyAlignment="1">
      <alignment horizontal="left" vertical="top" wrapText="1"/>
    </xf>
    <xf numFmtId="1" fontId="50" fillId="15" borderId="1" xfId="0" applyNumberFormat="1" applyFont="1" applyFill="1" applyBorder="1" applyAlignment="1">
      <alignment horizontal="left" vertical="top" wrapText="1"/>
    </xf>
    <xf numFmtId="1" fontId="12" fillId="15" borderId="1" xfId="0" applyNumberFormat="1" applyFont="1" applyFill="1" applyBorder="1" applyAlignment="1">
      <alignment horizontal="left" vertical="top" wrapText="1"/>
    </xf>
    <xf numFmtId="1" fontId="12" fillId="6" borderId="1" xfId="0" applyNumberFormat="1"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1" xfId="0" quotePrefix="1" applyFont="1" applyFill="1" applyBorder="1" applyAlignment="1">
      <alignment horizontal="left" vertical="top" wrapText="1"/>
    </xf>
    <xf numFmtId="0" fontId="51" fillId="15" borderId="1" xfId="1" applyFont="1" applyFill="1" applyBorder="1" applyAlignment="1">
      <alignment horizontal="left" vertical="top" wrapText="1"/>
    </xf>
    <xf numFmtId="1" fontId="27" fillId="0" borderId="1" xfId="0" applyNumberFormat="1" applyFont="1" applyBorder="1" applyAlignment="1">
      <alignment horizontal="left" vertical="top" wrapText="1"/>
    </xf>
    <xf numFmtId="49" fontId="52" fillId="0" borderId="0" xfId="1" applyNumberFormat="1" applyFont="1" applyFill="1" applyBorder="1" applyAlignment="1">
      <alignment horizontal="left" vertical="top" wrapText="1"/>
    </xf>
    <xf numFmtId="49" fontId="51" fillId="0" borderId="0" xfId="1" applyNumberFormat="1" applyFont="1" applyFill="1" applyBorder="1" applyAlignment="1">
      <alignment horizontal="left" vertical="top" wrapText="1"/>
    </xf>
    <xf numFmtId="0" fontId="51" fillId="0" borderId="33" xfId="1" applyFont="1" applyFill="1" applyBorder="1" applyAlignment="1">
      <alignment horizontal="left" vertical="top" wrapText="1"/>
    </xf>
    <xf numFmtId="49" fontId="51" fillId="0" borderId="33" xfId="1" applyNumberFormat="1" applyFont="1" applyFill="1" applyBorder="1" applyAlignment="1">
      <alignment horizontal="left" vertical="top" wrapText="1"/>
    </xf>
    <xf numFmtId="1" fontId="51" fillId="0" borderId="33" xfId="1" applyNumberFormat="1" applyFont="1" applyFill="1" applyBorder="1" applyAlignment="1">
      <alignment horizontal="left" vertical="top" wrapText="1"/>
    </xf>
    <xf numFmtId="1" fontId="51" fillId="6" borderId="1" xfId="1" applyNumberFormat="1" applyFont="1" applyFill="1" applyBorder="1" applyAlignment="1">
      <alignment vertical="top"/>
    </xf>
    <xf numFmtId="1" fontId="51" fillId="15" borderId="1" xfId="1" applyNumberFormat="1" applyFont="1" applyFill="1" applyBorder="1" applyAlignment="1">
      <alignment vertical="top"/>
    </xf>
    <xf numFmtId="0" fontId="0" fillId="4" borderId="0" xfId="0" applyFill="1" applyAlignment="1">
      <alignment horizontal="left" vertical="top" wrapText="1"/>
    </xf>
    <xf numFmtId="0" fontId="15" fillId="7" borderId="0" xfId="0" applyFont="1" applyFill="1" applyAlignment="1">
      <alignment horizontal="left" vertical="top"/>
    </xf>
    <xf numFmtId="0" fontId="56" fillId="0" borderId="0" xfId="0" applyFont="1" applyAlignment="1">
      <alignment horizontal="left" vertical="top"/>
    </xf>
    <xf numFmtId="0" fontId="0" fillId="0" borderId="34" xfId="0" applyBorder="1" applyAlignment="1">
      <alignment horizontal="left" vertical="top" wrapText="1"/>
    </xf>
    <xf numFmtId="0" fontId="6" fillId="11" borderId="0" xfId="0" applyFont="1" applyFill="1" applyAlignment="1">
      <alignment horizontal="left" vertical="top" wrapText="1"/>
    </xf>
    <xf numFmtId="0" fontId="9" fillId="15" borderId="36" xfId="0" applyFont="1" applyFill="1" applyBorder="1" applyAlignment="1">
      <alignment horizontal="center" vertical="center" wrapText="1"/>
    </xf>
    <xf numFmtId="0" fontId="9" fillId="5" borderId="1" xfId="0" applyFont="1" applyFill="1" applyBorder="1" applyAlignment="1">
      <alignment horizontal="left" vertical="top" wrapText="1"/>
    </xf>
    <xf numFmtId="0" fontId="0" fillId="0" borderId="34" xfId="0" applyBorder="1"/>
    <xf numFmtId="0" fontId="14" fillId="0" borderId="1" xfId="0" applyFont="1" applyBorder="1" applyAlignment="1">
      <alignment horizontal="left" vertical="top" wrapText="1"/>
    </xf>
    <xf numFmtId="0" fontId="40" fillId="0" borderId="1" xfId="0" applyFont="1" applyBorder="1" applyAlignment="1">
      <alignment horizontal="center" vertical="top" wrapText="1"/>
    </xf>
    <xf numFmtId="1" fontId="14" fillId="0" borderId="1" xfId="0" applyNumberFormat="1" applyFont="1" applyBorder="1" applyAlignment="1">
      <alignment horizontal="left" vertical="top" wrapText="1"/>
    </xf>
    <xf numFmtId="0" fontId="14" fillId="6" borderId="1" xfId="0" applyFont="1" applyFill="1" applyBorder="1" applyAlignment="1">
      <alignment horizontal="left" vertical="top" wrapText="1"/>
    </xf>
    <xf numFmtId="14" fontId="14" fillId="6" borderId="1" xfId="0" applyNumberFormat="1" applyFont="1" applyFill="1" applyBorder="1" applyAlignment="1">
      <alignment horizontal="left" vertical="top" wrapText="1"/>
    </xf>
    <xf numFmtId="49" fontId="14" fillId="0" borderId="1" xfId="0" applyNumberFormat="1" applyFont="1" applyBorder="1" applyAlignment="1">
      <alignment horizontal="left" vertical="top" wrapText="1"/>
    </xf>
    <xf numFmtId="1" fontId="14" fillId="0" borderId="6" xfId="0" applyNumberFormat="1" applyFont="1" applyBorder="1" applyAlignment="1">
      <alignment horizontal="left" vertical="top" wrapText="1"/>
    </xf>
    <xf numFmtId="0" fontId="40" fillId="0" borderId="1" xfId="0" applyFont="1" applyBorder="1" applyAlignment="1">
      <alignment horizontal="left" vertical="top" wrapText="1"/>
    </xf>
    <xf numFmtId="0" fontId="10" fillId="0" borderId="1" xfId="0" applyFont="1" applyBorder="1" applyAlignment="1">
      <alignment horizontal="left" vertical="top" wrapText="1"/>
    </xf>
    <xf numFmtId="0" fontId="0" fillId="7" borderId="0" xfId="0" applyFill="1" applyAlignment="1">
      <alignment horizontal="left" vertical="top"/>
    </xf>
    <xf numFmtId="0" fontId="0" fillId="7" borderId="0" xfId="0" applyFill="1" applyAlignment="1">
      <alignment vertical="top"/>
    </xf>
    <xf numFmtId="0" fontId="13" fillId="7" borderId="0" xfId="0" applyFont="1" applyFill="1" applyAlignment="1">
      <alignment horizontal="right" vertical="top"/>
    </xf>
    <xf numFmtId="0" fontId="58" fillId="0" borderId="0" xfId="0" applyFont="1"/>
    <xf numFmtId="0" fontId="59" fillId="16" borderId="0" xfId="0" applyFont="1" applyFill="1"/>
    <xf numFmtId="0" fontId="60" fillId="16" borderId="0" xfId="0" applyFont="1" applyFill="1"/>
    <xf numFmtId="0" fontId="58" fillId="16" borderId="0" xfId="0" applyFont="1" applyFill="1"/>
    <xf numFmtId="0" fontId="58" fillId="0" borderId="0" xfId="0" applyFont="1" applyAlignment="1">
      <alignment horizontal="left"/>
    </xf>
    <xf numFmtId="0" fontId="58" fillId="0" borderId="0" xfId="0" applyFont="1" applyAlignment="1">
      <alignment horizontal="left" vertical="top" wrapText="1"/>
    </xf>
    <xf numFmtId="49" fontId="58" fillId="12" borderId="1" xfId="0" applyNumberFormat="1" applyFont="1" applyFill="1" applyBorder="1" applyAlignment="1">
      <alignment horizontal="left" vertical="top" wrapText="1"/>
    </xf>
    <xf numFmtId="49" fontId="0" fillId="0" borderId="0" xfId="0" applyNumberFormat="1" applyAlignment="1">
      <alignment horizontal="left" vertical="top" wrapText="1"/>
    </xf>
    <xf numFmtId="0" fontId="9" fillId="0" borderId="35" xfId="0" applyFont="1" applyBorder="1" applyAlignment="1">
      <alignment horizontal="center" vertical="center"/>
    </xf>
    <xf numFmtId="0" fontId="19" fillId="4" borderId="0" xfId="0" applyFont="1" applyFill="1" applyAlignment="1">
      <alignment horizontal="left" vertical="top"/>
    </xf>
    <xf numFmtId="0" fontId="9" fillId="4" borderId="0" xfId="0" applyFont="1" applyFill="1" applyAlignment="1">
      <alignment horizontal="left" vertical="top" wrapText="1"/>
    </xf>
    <xf numFmtId="0" fontId="12" fillId="4" borderId="0" xfId="0" applyFont="1" applyFill="1" applyAlignment="1">
      <alignment horizontal="left" vertical="top" wrapText="1"/>
    </xf>
    <xf numFmtId="0" fontId="50" fillId="4" borderId="0" xfId="0" applyFont="1" applyFill="1" applyAlignment="1">
      <alignment horizontal="left" vertical="top" wrapText="1"/>
    </xf>
    <xf numFmtId="0" fontId="27" fillId="0" borderId="2" xfId="0" applyFont="1" applyBorder="1" applyAlignment="1">
      <alignment vertical="top" wrapText="1"/>
    </xf>
    <xf numFmtId="49" fontId="27" fillId="0" borderId="2" xfId="0" quotePrefix="1" applyNumberFormat="1" applyFont="1" applyBorder="1" applyAlignment="1">
      <alignment vertical="top" wrapText="1"/>
    </xf>
    <xf numFmtId="0" fontId="27" fillId="0" borderId="1" xfId="0" applyFont="1" applyBorder="1" applyAlignment="1">
      <alignment vertical="top"/>
    </xf>
    <xf numFmtId="0" fontId="27" fillId="0" borderId="1" xfId="0" applyFont="1" applyBorder="1" applyAlignment="1">
      <alignment horizontal="left" vertical="top"/>
    </xf>
    <xf numFmtId="0" fontId="27" fillId="0" borderId="2" xfId="0" applyFont="1" applyBorder="1" applyAlignment="1">
      <alignment vertical="top"/>
    </xf>
    <xf numFmtId="0" fontId="27" fillId="0" borderId="2" xfId="0" quotePrefix="1" applyFont="1" applyBorder="1" applyAlignment="1">
      <alignment vertical="top" wrapText="1"/>
    </xf>
    <xf numFmtId="0" fontId="27" fillId="0" borderId="1" xfId="0" applyFont="1" applyBorder="1" applyAlignment="1" applyProtection="1">
      <alignment horizontal="left" vertical="top"/>
      <protection locked="0"/>
    </xf>
    <xf numFmtId="0" fontId="27" fillId="0" borderId="1" xfId="0" applyFont="1" applyBorder="1" applyAlignment="1" applyProtection="1">
      <alignment horizontal="left" vertical="top" wrapText="1"/>
      <protection locked="0"/>
    </xf>
    <xf numFmtId="0" fontId="0" fillId="4" borderId="0" xfId="0" applyFill="1"/>
    <xf numFmtId="0" fontId="24" fillId="4" borderId="0" xfId="0" applyFont="1" applyFill="1" applyAlignment="1">
      <alignment horizontal="left" vertical="top" wrapText="1"/>
    </xf>
    <xf numFmtId="0" fontId="10" fillId="4" borderId="0" xfId="0" applyFont="1" applyFill="1" applyAlignment="1">
      <alignment horizontal="left" vertical="top" wrapText="1"/>
    </xf>
    <xf numFmtId="1" fontId="14" fillId="15" borderId="1" xfId="0" applyNumberFormat="1" applyFont="1" applyFill="1" applyBorder="1" applyAlignment="1">
      <alignment horizontal="left" vertical="top" wrapText="1"/>
    </xf>
    <xf numFmtId="3" fontId="14" fillId="15" borderId="1" xfId="0" applyNumberFormat="1" applyFont="1" applyFill="1" applyBorder="1" applyAlignment="1">
      <alignment horizontal="left" vertical="top" wrapText="1"/>
    </xf>
    <xf numFmtId="0" fontId="14" fillId="4" borderId="1" xfId="0" applyFont="1" applyFill="1" applyBorder="1" applyAlignment="1">
      <alignment horizontal="left" vertical="top" wrapText="1"/>
    </xf>
    <xf numFmtId="0" fontId="40" fillId="5" borderId="1" xfId="0" applyFont="1" applyFill="1" applyBorder="1" applyAlignment="1">
      <alignment horizontal="left" vertical="top" wrapText="1"/>
    </xf>
    <xf numFmtId="0" fontId="16" fillId="4" borderId="0" xfId="0" applyFont="1" applyFill="1" applyAlignment="1">
      <alignment horizontal="left" vertical="top" wrapText="1"/>
    </xf>
    <xf numFmtId="0" fontId="0" fillId="4" borderId="27" xfId="0" applyFill="1" applyBorder="1" applyAlignment="1">
      <alignment horizontal="left" vertical="top" wrapText="1"/>
    </xf>
    <xf numFmtId="0" fontId="0" fillId="4" borderId="0" xfId="0" applyFill="1" applyAlignment="1">
      <alignment horizontal="left" vertical="top"/>
    </xf>
    <xf numFmtId="0" fontId="14" fillId="4" borderId="0" xfId="0" applyFont="1" applyFill="1" applyAlignment="1">
      <alignment horizontal="left" vertical="top" wrapText="1"/>
    </xf>
    <xf numFmtId="0" fontId="48" fillId="0" borderId="0" xfId="1" quotePrefix="1" applyFont="1" applyAlignment="1">
      <alignment horizontal="left" vertical="top" wrapText="1"/>
    </xf>
    <xf numFmtId="0" fontId="0" fillId="0" borderId="0" xfId="0" applyAlignment="1">
      <alignment horizontal="left" vertical="center" wrapText="1"/>
    </xf>
    <xf numFmtId="0" fontId="19" fillId="0" borderId="0" xfId="0" applyFont="1" applyAlignment="1">
      <alignment vertical="center"/>
    </xf>
    <xf numFmtId="0" fontId="16" fillId="0" borderId="0" xfId="0" applyFont="1" applyAlignment="1">
      <alignment vertical="center"/>
    </xf>
    <xf numFmtId="0" fontId="0" fillId="0" borderId="0" xfId="0" applyAlignment="1">
      <alignment vertical="center" wrapText="1"/>
    </xf>
    <xf numFmtId="0" fontId="10" fillId="4" borderId="0" xfId="0" applyFont="1" applyFill="1"/>
    <xf numFmtId="165" fontId="19" fillId="2" borderId="4" xfId="0" applyNumberFormat="1" applyFont="1" applyFill="1" applyBorder="1" applyAlignment="1">
      <alignment horizontal="left" vertical="top" indent="1"/>
    </xf>
    <xf numFmtId="165" fontId="19" fillId="2" borderId="1" xfId="3" quotePrefix="1" applyNumberFormat="1" applyFont="1" applyFill="1" applyBorder="1" applyAlignment="1" applyProtection="1">
      <alignment horizontal="left" vertical="top" indent="1"/>
    </xf>
    <xf numFmtId="0" fontId="61" fillId="0" borderId="0" xfId="0" applyFont="1"/>
    <xf numFmtId="0" fontId="64" fillId="0" borderId="0" xfId="0" applyFont="1"/>
    <xf numFmtId="0" fontId="46" fillId="0" borderId="0" xfId="0" applyFont="1" applyAlignment="1">
      <alignment horizontal="left" vertical="top" wrapText="1"/>
    </xf>
    <xf numFmtId="0" fontId="46" fillId="0" borderId="0" xfId="0" applyFont="1" applyAlignment="1">
      <alignment vertical="top"/>
    </xf>
    <xf numFmtId="0" fontId="65" fillId="0" borderId="0" xfId="0" applyFont="1" applyAlignment="1">
      <alignment vertical="center"/>
    </xf>
    <xf numFmtId="0" fontId="9" fillId="5" borderId="2" xfId="0" applyFont="1" applyFill="1" applyBorder="1" applyAlignment="1">
      <alignment horizontal="left" vertical="top" wrapText="1"/>
    </xf>
    <xf numFmtId="49" fontId="51" fillId="0" borderId="32" xfId="1" applyNumberFormat="1" applyFont="1" applyFill="1" applyBorder="1" applyAlignment="1">
      <alignment horizontal="left" vertical="top"/>
    </xf>
    <xf numFmtId="9" fontId="9" fillId="5" borderId="1" xfId="3" applyFont="1" applyFill="1" applyBorder="1" applyAlignment="1">
      <alignment horizontal="left" vertical="top" wrapText="1"/>
    </xf>
    <xf numFmtId="0" fontId="40" fillId="5" borderId="2" xfId="0" applyFont="1" applyFill="1" applyBorder="1" applyAlignment="1">
      <alignment horizontal="center" vertical="top" wrapText="1"/>
    </xf>
    <xf numFmtId="49" fontId="51" fillId="0" borderId="0" xfId="1" applyNumberFormat="1" applyFont="1" applyFill="1" applyBorder="1" applyAlignment="1">
      <alignment horizontal="left" vertical="top"/>
    </xf>
    <xf numFmtId="49" fontId="52" fillId="0" borderId="0" xfId="1" applyNumberFormat="1" applyFont="1" applyFill="1" applyBorder="1" applyAlignment="1">
      <alignment vertical="top"/>
    </xf>
    <xf numFmtId="0" fontId="12" fillId="0" borderId="0" xfId="0" applyFont="1" applyAlignment="1">
      <alignment horizontal="left" vertical="top" wrapText="1" indent="1"/>
    </xf>
    <xf numFmtId="49" fontId="12" fillId="0" borderId="0" xfId="0" applyNumberFormat="1" applyFont="1" applyAlignment="1">
      <alignment horizontal="left" vertical="top" wrapText="1" indent="1"/>
    </xf>
    <xf numFmtId="0" fontId="0" fillId="0" borderId="0" xfId="0" applyAlignment="1">
      <alignment wrapText="1"/>
    </xf>
    <xf numFmtId="0" fontId="14" fillId="4" borderId="0" xfId="0" applyFont="1" applyFill="1" applyAlignment="1">
      <alignment vertical="top" wrapText="1"/>
    </xf>
    <xf numFmtId="0" fontId="10" fillId="0" borderId="0" xfId="0" applyFont="1" applyAlignment="1">
      <alignment wrapText="1"/>
    </xf>
    <xf numFmtId="0" fontId="0" fillId="0" borderId="0" xfId="0" applyAlignment="1">
      <alignment horizontal="left" wrapText="1"/>
    </xf>
    <xf numFmtId="49" fontId="58" fillId="0" borderId="39" xfId="0" applyNumberFormat="1" applyFont="1" applyBorder="1" applyAlignment="1">
      <alignment vertical="top" wrapText="1"/>
    </xf>
    <xf numFmtId="0" fontId="0" fillId="18" borderId="0" xfId="0" applyFill="1"/>
    <xf numFmtId="0" fontId="0" fillId="19" borderId="0" xfId="0" applyFill="1" applyAlignment="1">
      <alignment wrapText="1"/>
    </xf>
    <xf numFmtId="0" fontId="0" fillId="19" borderId="0" xfId="0" applyFill="1"/>
    <xf numFmtId="0" fontId="10" fillId="18" borderId="0" xfId="0" applyFont="1" applyFill="1"/>
    <xf numFmtId="0" fontId="66" fillId="16" borderId="0" xfId="0" applyFont="1" applyFill="1"/>
    <xf numFmtId="0" fontId="68" fillId="0" borderId="0" xfId="0" applyFont="1"/>
    <xf numFmtId="0" fontId="58" fillId="20" borderId="0" xfId="0" applyFont="1" applyFill="1"/>
    <xf numFmtId="0" fontId="64" fillId="16" borderId="0" xfId="0" applyFont="1" applyFill="1"/>
    <xf numFmtId="0" fontId="64" fillId="0" borderId="0" xfId="0" applyFont="1" applyAlignment="1">
      <alignment horizontal="left"/>
    </xf>
    <xf numFmtId="0" fontId="58" fillId="0" borderId="0" xfId="0" applyFont="1" applyAlignment="1">
      <alignment wrapText="1"/>
    </xf>
    <xf numFmtId="9" fontId="0" fillId="0" borderId="0" xfId="0" applyNumberFormat="1" applyAlignment="1">
      <alignment horizontal="left" vertical="top" wrapText="1"/>
    </xf>
    <xf numFmtId="0" fontId="55" fillId="19" borderId="0" xfId="0" applyFont="1" applyFill="1" applyAlignment="1">
      <alignment horizontal="left" vertical="top" wrapText="1"/>
    </xf>
    <xf numFmtId="0" fontId="70" fillId="23" borderId="40" xfId="0" applyFont="1" applyFill="1" applyBorder="1" applyAlignment="1">
      <alignment vertical="top" wrapText="1"/>
    </xf>
    <xf numFmtId="0" fontId="70" fillId="23" borderId="41" xfId="0" applyFont="1" applyFill="1" applyBorder="1" applyAlignment="1">
      <alignment vertical="top" wrapText="1"/>
    </xf>
    <xf numFmtId="0" fontId="16" fillId="0" borderId="0" xfId="0" applyFont="1" applyAlignment="1">
      <alignment horizontal="left" vertical="center" wrapText="1"/>
    </xf>
    <xf numFmtId="0" fontId="58" fillId="25" borderId="1" xfId="0" applyFont="1" applyFill="1" applyBorder="1"/>
    <xf numFmtId="0" fontId="61" fillId="25" borderId="1" xfId="0" applyFont="1" applyFill="1" applyBorder="1"/>
    <xf numFmtId="0" fontId="0" fillId="22" borderId="0" xfId="0" applyFill="1"/>
    <xf numFmtId="0" fontId="14" fillId="22" borderId="0" xfId="0" applyFont="1" applyFill="1"/>
    <xf numFmtId="0" fontId="58" fillId="0" borderId="0" xfId="0" applyFont="1" applyAlignment="1">
      <alignment vertical="top" wrapText="1"/>
    </xf>
    <xf numFmtId="0" fontId="62" fillId="0" borderId="0" xfId="0" applyFont="1" applyAlignment="1">
      <alignment wrapText="1"/>
    </xf>
    <xf numFmtId="0" fontId="62" fillId="0" borderId="0" xfId="0" applyFont="1" applyAlignment="1">
      <alignment vertical="center"/>
    </xf>
    <xf numFmtId="0" fontId="62" fillId="0" borderId="42" xfId="0" applyFont="1" applyBorder="1" applyAlignment="1">
      <alignment wrapText="1"/>
    </xf>
    <xf numFmtId="0" fontId="62" fillId="0" borderId="42" xfId="0" applyFont="1" applyBorder="1" applyAlignment="1">
      <alignment vertical="center"/>
    </xf>
    <xf numFmtId="0" fontId="37" fillId="0" borderId="1" xfId="1" applyFont="1" applyBorder="1" applyAlignment="1">
      <alignment horizontal="right" vertical="top" wrapText="1"/>
    </xf>
    <xf numFmtId="0" fontId="0" fillId="0" borderId="34" xfId="0" applyBorder="1" applyAlignment="1">
      <alignment wrapText="1"/>
    </xf>
    <xf numFmtId="0" fontId="6" fillId="0" borderId="0" xfId="0" applyFont="1" applyAlignment="1">
      <alignment vertical="top"/>
    </xf>
    <xf numFmtId="14" fontId="0" fillId="0" borderId="34" xfId="0" applyNumberFormat="1" applyBorder="1"/>
    <xf numFmtId="0" fontId="40" fillId="0" borderId="0" xfId="0" applyFont="1" applyAlignment="1">
      <alignment horizontal="left" vertical="top" wrapText="1"/>
    </xf>
    <xf numFmtId="14" fontId="6" fillId="0" borderId="0" xfId="0" applyNumberFormat="1" applyFont="1" applyAlignment="1">
      <alignment horizontal="left" vertical="top" wrapText="1"/>
    </xf>
    <xf numFmtId="14" fontId="6" fillId="0" borderId="0" xfId="0" applyNumberFormat="1" applyFont="1"/>
    <xf numFmtId="14" fontId="6" fillId="0" borderId="0" xfId="0" applyNumberFormat="1" applyFont="1" applyAlignment="1">
      <alignment horizontal="left" vertical="center" wrapText="1"/>
    </xf>
    <xf numFmtId="2" fontId="27" fillId="0" borderId="1" xfId="0" applyNumberFormat="1" applyFont="1" applyBorder="1" applyAlignment="1">
      <alignment horizontal="left" vertical="top" wrapText="1"/>
    </xf>
    <xf numFmtId="14" fontId="14" fillId="0" borderId="0" xfId="0" applyNumberFormat="1" applyFont="1" applyAlignment="1">
      <alignment horizontal="left" vertical="top" wrapText="1"/>
    </xf>
    <xf numFmtId="49" fontId="64" fillId="0" borderId="1" xfId="0" applyNumberFormat="1" applyFont="1" applyBorder="1" applyAlignment="1" applyProtection="1">
      <alignment horizontal="left" vertical="top" wrapText="1"/>
      <protection locked="0"/>
    </xf>
    <xf numFmtId="0" fontId="19" fillId="0" borderId="0" xfId="1" applyFont="1" applyAlignment="1">
      <alignment horizontal="left" vertical="center" indent="4"/>
    </xf>
    <xf numFmtId="0" fontId="28" fillId="0" borderId="0" xfId="0" applyFont="1" applyAlignment="1">
      <alignment horizontal="left" vertical="center"/>
    </xf>
    <xf numFmtId="0" fontId="0" fillId="24" borderId="0" xfId="0" applyFill="1"/>
    <xf numFmtId="0" fontId="14" fillId="24" borderId="0" xfId="0" applyFont="1" applyFill="1"/>
    <xf numFmtId="0" fontId="18" fillId="0" borderId="0" xfId="0" applyFont="1" applyAlignment="1">
      <alignment horizontal="left" vertical="center" wrapText="1"/>
    </xf>
    <xf numFmtId="2" fontId="58" fillId="12" borderId="1" xfId="0" applyNumberFormat="1" applyFont="1" applyFill="1" applyBorder="1" applyAlignment="1">
      <alignment horizontal="left" vertical="top" wrapText="1"/>
    </xf>
    <xf numFmtId="0" fontId="72" fillId="0" borderId="0" xfId="0" applyFont="1" applyAlignment="1">
      <alignment horizontal="left" vertical="top"/>
    </xf>
    <xf numFmtId="0" fontId="23" fillId="0" borderId="0" xfId="0" applyFont="1" applyAlignment="1">
      <alignment horizontal="left" vertical="center"/>
    </xf>
    <xf numFmtId="0" fontId="19" fillId="0" borderId="0" xfId="0" applyFont="1" applyAlignment="1">
      <alignment horizontal="left" vertical="center"/>
    </xf>
    <xf numFmtId="0" fontId="17" fillId="0" borderId="0" xfId="0" applyFont="1" applyAlignment="1">
      <alignment horizontal="left" vertical="center"/>
    </xf>
    <xf numFmtId="0" fontId="14" fillId="2" borderId="0" xfId="0" applyFont="1" applyFill="1" applyAlignment="1">
      <alignment horizontal="left" vertical="center"/>
    </xf>
    <xf numFmtId="0" fontId="14" fillId="0" borderId="0" xfId="0" applyFont="1" applyAlignment="1">
      <alignment horizontal="left" vertical="center"/>
    </xf>
    <xf numFmtId="1" fontId="0" fillId="0" borderId="0" xfId="0" applyNumberFormat="1" applyAlignment="1">
      <alignment horizontal="left" vertical="center"/>
    </xf>
    <xf numFmtId="3" fontId="19" fillId="6" borderId="2" xfId="0" applyNumberFormat="1" applyFont="1" applyFill="1" applyBorder="1" applyAlignment="1" applyProtection="1">
      <alignment horizontal="right" vertical="top" indent="1"/>
      <protection locked="0"/>
    </xf>
    <xf numFmtId="3" fontId="19" fillId="6" borderId="1" xfId="0" applyNumberFormat="1" applyFont="1" applyFill="1" applyBorder="1" applyAlignment="1" applyProtection="1">
      <alignment horizontal="right" vertical="top" indent="1"/>
      <protection locked="0"/>
    </xf>
    <xf numFmtId="3" fontId="19" fillId="8" borderId="1" xfId="0" applyNumberFormat="1" applyFont="1" applyFill="1" applyBorder="1" applyAlignment="1">
      <alignment horizontal="right" vertical="top" indent="1"/>
    </xf>
    <xf numFmtId="167" fontId="19" fillId="8" borderId="1" xfId="270" applyNumberFormat="1" applyFont="1" applyFill="1" applyBorder="1" applyAlignment="1" applyProtection="1">
      <alignment horizontal="right" vertical="top" wrapText="1" indent="1"/>
    </xf>
    <xf numFmtId="167" fontId="19" fillId="6" borderId="1" xfId="0" applyNumberFormat="1" applyFont="1" applyFill="1" applyBorder="1" applyAlignment="1" applyProtection="1">
      <alignment horizontal="right" vertical="top" indent="2"/>
      <protection locked="0"/>
    </xf>
    <xf numFmtId="165" fontId="19" fillId="8" borderId="1" xfId="0" applyNumberFormat="1" applyFont="1" applyFill="1" applyBorder="1" applyAlignment="1">
      <alignment horizontal="right" vertical="top" indent="1"/>
    </xf>
    <xf numFmtId="3" fontId="19" fillId="8" borderId="2" xfId="270" applyNumberFormat="1" applyFont="1" applyFill="1" applyBorder="1" applyAlignment="1" applyProtection="1">
      <alignment horizontal="right" vertical="top" indent="1"/>
    </xf>
    <xf numFmtId="3" fontId="19" fillId="6" borderId="2" xfId="270" applyNumberFormat="1" applyFont="1" applyFill="1" applyBorder="1" applyAlignment="1" applyProtection="1">
      <alignment horizontal="right" vertical="top" indent="1"/>
      <protection locked="0"/>
    </xf>
    <xf numFmtId="3" fontId="19" fillId="8" borderId="1" xfId="270" applyNumberFormat="1" applyFont="1" applyFill="1" applyBorder="1" applyAlignment="1" applyProtection="1">
      <alignment horizontal="right" vertical="top" wrapText="1" indent="1"/>
    </xf>
    <xf numFmtId="3" fontId="19" fillId="8" borderId="43" xfId="270" applyNumberFormat="1" applyFont="1" applyFill="1" applyBorder="1" applyAlignment="1" applyProtection="1">
      <alignment horizontal="right" vertical="top" indent="1"/>
    </xf>
    <xf numFmtId="3" fontId="19" fillId="6" borderId="1" xfId="270" applyNumberFormat="1" applyFont="1" applyFill="1" applyBorder="1" applyAlignment="1" applyProtection="1">
      <alignment horizontal="right" vertical="top" indent="1"/>
      <protection locked="0"/>
    </xf>
    <xf numFmtId="37" fontId="19" fillId="8" borderId="2" xfId="270" applyNumberFormat="1" applyFont="1" applyFill="1" applyBorder="1" applyAlignment="1" applyProtection="1">
      <alignment horizontal="right" vertical="top" indent="1"/>
    </xf>
    <xf numFmtId="37" fontId="19" fillId="8" borderId="1" xfId="270" applyNumberFormat="1" applyFont="1" applyFill="1" applyBorder="1" applyAlignment="1" applyProtection="1">
      <alignment horizontal="right" vertical="top" indent="1"/>
    </xf>
    <xf numFmtId="172" fontId="14" fillId="6" borderId="1" xfId="270" applyNumberFormat="1" applyFont="1" applyFill="1" applyBorder="1" applyAlignment="1" applyProtection="1">
      <alignment horizontal="left" vertical="top" wrapText="1"/>
    </xf>
    <xf numFmtId="173" fontId="14" fillId="6" borderId="1" xfId="270" applyNumberFormat="1" applyFont="1" applyFill="1" applyBorder="1" applyAlignment="1">
      <alignment horizontal="left" vertical="top" wrapText="1"/>
    </xf>
    <xf numFmtId="3" fontId="19" fillId="6" borderId="2" xfId="270" applyNumberFormat="1" applyFont="1" applyFill="1" applyBorder="1" applyAlignment="1" applyProtection="1">
      <alignment horizontal="right" vertical="top" indent="1"/>
    </xf>
    <xf numFmtId="0" fontId="8" fillId="0" borderId="0" xfId="1" applyFill="1" applyBorder="1" applyAlignment="1">
      <alignment horizontal="right" vertical="top"/>
    </xf>
    <xf numFmtId="3" fontId="19" fillId="0" borderId="0" xfId="270" applyNumberFormat="1" applyFont="1" applyFill="1" applyBorder="1" applyAlignment="1" applyProtection="1">
      <alignment horizontal="right" vertical="top" indent="1"/>
      <protection locked="0"/>
    </xf>
    <xf numFmtId="0" fontId="73" fillId="0" borderId="0" xfId="0" applyFont="1" applyAlignment="1">
      <alignment horizontal="left" vertical="top" wrapText="1"/>
    </xf>
    <xf numFmtId="0" fontId="19" fillId="0" borderId="1" xfId="0" applyFont="1" applyBorder="1" applyAlignment="1">
      <alignment horizontal="left" vertical="top" wrapText="1" indent="1"/>
    </xf>
    <xf numFmtId="0" fontId="58" fillId="0" borderId="5" xfId="0" applyFont="1" applyBorder="1"/>
    <xf numFmtId="49" fontId="58" fillId="0" borderId="0" xfId="0" applyNumberFormat="1" applyFont="1" applyAlignment="1">
      <alignment horizontal="left" vertical="top" wrapText="1"/>
    </xf>
    <xf numFmtId="1" fontId="51" fillId="0" borderId="1" xfId="1" applyNumberFormat="1" applyFont="1" applyFill="1" applyBorder="1" applyAlignment="1">
      <alignment horizontal="left" vertical="top" wrapText="1"/>
    </xf>
    <xf numFmtId="1" fontId="50" fillId="0" borderId="1" xfId="0" applyNumberFormat="1" applyFont="1" applyBorder="1" applyAlignment="1">
      <alignment horizontal="left" vertical="top" wrapText="1"/>
    </xf>
    <xf numFmtId="0" fontId="11" fillId="0" borderId="7" xfId="0" applyFont="1" applyBorder="1" applyAlignment="1">
      <alignment vertical="center" wrapText="1"/>
    </xf>
    <xf numFmtId="0" fontId="11" fillId="0" borderId="32" xfId="0" applyFont="1" applyBorder="1" applyAlignment="1">
      <alignment vertical="center" wrapText="1"/>
    </xf>
    <xf numFmtId="49" fontId="11" fillId="0" borderId="32" xfId="0" applyNumberFormat="1" applyFont="1" applyBorder="1" applyAlignment="1">
      <alignment vertical="center" wrapText="1"/>
    </xf>
    <xf numFmtId="166" fontId="11" fillId="0" borderId="32" xfId="0" applyNumberFormat="1" applyFont="1" applyBorder="1" applyAlignment="1">
      <alignment vertical="center" wrapText="1"/>
    </xf>
    <xf numFmtId="0" fontId="11" fillId="0" borderId="8" xfId="0" applyFont="1" applyBorder="1" applyAlignment="1">
      <alignment vertical="center" wrapText="1"/>
    </xf>
    <xf numFmtId="49" fontId="58" fillId="0" borderId="0" xfId="0" applyNumberFormat="1" applyFont="1" applyAlignment="1">
      <alignment horizontal="left" vertical="center" wrapText="1"/>
    </xf>
    <xf numFmtId="49" fontId="74" fillId="26" borderId="44" xfId="249" applyNumberFormat="1" applyFont="1" applyFill="1" applyBorder="1" applyAlignment="1" applyProtection="1">
      <alignment horizontal="center" vertical="center" wrapText="1"/>
    </xf>
    <xf numFmtId="49" fontId="67" fillId="17" borderId="1" xfId="249" applyNumberFormat="1" applyFont="1" applyBorder="1" applyAlignment="1" applyProtection="1">
      <alignment horizontal="center" vertical="center" wrapText="1"/>
    </xf>
    <xf numFmtId="49" fontId="61" fillId="0" borderId="1" xfId="0" applyNumberFormat="1" applyFont="1" applyBorder="1" applyAlignment="1">
      <alignment horizontal="center" vertical="center" wrapText="1"/>
    </xf>
    <xf numFmtId="0" fontId="58" fillId="21" borderId="0" xfId="0" applyFont="1" applyFill="1"/>
    <xf numFmtId="0" fontId="68" fillId="0" borderId="0" xfId="0" applyFont="1" applyAlignment="1">
      <alignment horizontal="center" vertical="center" wrapText="1"/>
    </xf>
    <xf numFmtId="0" fontId="75" fillId="0" borderId="0" xfId="0" applyFont="1" applyAlignment="1">
      <alignment wrapText="1"/>
    </xf>
    <xf numFmtId="0" fontId="9" fillId="0" borderId="0" xfId="0" applyFont="1"/>
    <xf numFmtId="0" fontId="9" fillId="0" borderId="34" xfId="0" applyFont="1" applyBorder="1"/>
    <xf numFmtId="49" fontId="12" fillId="0" borderId="1" xfId="0" applyNumberFormat="1" applyFont="1" applyBorder="1" applyAlignment="1" applyProtection="1">
      <alignment horizontal="left" vertical="top" wrapText="1"/>
      <protection locked="0"/>
    </xf>
    <xf numFmtId="49" fontId="12" fillId="0" borderId="1" xfId="0" applyNumberFormat="1" applyFont="1" applyBorder="1" applyAlignment="1" applyProtection="1">
      <alignment vertical="top" wrapText="1"/>
      <protection locked="0"/>
    </xf>
    <xf numFmtId="49" fontId="27" fillId="27" borderId="1" xfId="0" applyNumberFormat="1" applyFont="1" applyFill="1" applyBorder="1" applyAlignment="1" applyProtection="1">
      <alignment horizontal="left" vertical="top" wrapText="1"/>
      <protection locked="0"/>
    </xf>
    <xf numFmtId="49" fontId="12" fillId="27" borderId="1" xfId="0" applyNumberFormat="1" applyFont="1" applyFill="1" applyBorder="1" applyAlignment="1" applyProtection="1">
      <alignment horizontal="left" vertical="top" wrapText="1"/>
      <protection locked="0"/>
    </xf>
    <xf numFmtId="49" fontId="12" fillId="27" borderId="1" xfId="0" applyNumberFormat="1"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49" fontId="27" fillId="0" borderId="1" xfId="0" applyNumberFormat="1" applyFont="1" applyBorder="1" applyAlignment="1" applyProtection="1">
      <alignment horizontal="left" vertical="top" wrapText="1"/>
      <protection locked="0"/>
    </xf>
    <xf numFmtId="0" fontId="12" fillId="0" borderId="1" xfId="0" applyFont="1" applyBorder="1" applyAlignment="1" applyProtection="1">
      <alignment wrapText="1"/>
      <protection locked="0"/>
    </xf>
    <xf numFmtId="0" fontId="12" fillId="22" borderId="1" xfId="0" applyFont="1" applyFill="1" applyBorder="1" applyAlignment="1" applyProtection="1">
      <alignment wrapText="1"/>
      <protection locked="0"/>
    </xf>
    <xf numFmtId="2" fontId="27" fillId="22" borderId="1" xfId="0" applyNumberFormat="1" applyFont="1" applyFill="1" applyBorder="1" applyAlignment="1" applyProtection="1">
      <alignment horizontal="left" vertical="top" wrapText="1"/>
      <protection locked="0"/>
    </xf>
    <xf numFmtId="2" fontId="12" fillId="27" borderId="1" xfId="0" applyNumberFormat="1" applyFont="1" applyFill="1" applyBorder="1" applyAlignment="1" applyProtection="1">
      <alignment horizontal="left" vertical="top" wrapText="1"/>
      <protection locked="0"/>
    </xf>
    <xf numFmtId="2" fontId="12" fillId="22" borderId="1" xfId="0" applyNumberFormat="1" applyFont="1" applyFill="1" applyBorder="1" applyAlignment="1" applyProtection="1">
      <alignment horizontal="left" vertical="top" wrapText="1"/>
      <protection locked="0"/>
    </xf>
    <xf numFmtId="0" fontId="12" fillId="27" borderId="1" xfId="0" applyFont="1" applyFill="1" applyBorder="1" applyAlignment="1" applyProtection="1">
      <alignment vertical="top" wrapText="1"/>
      <protection locked="0"/>
    </xf>
    <xf numFmtId="2" fontId="12" fillId="22" borderId="1" xfId="0" applyNumberFormat="1" applyFont="1" applyFill="1" applyBorder="1" applyAlignment="1" applyProtection="1">
      <alignment vertical="top" wrapText="1"/>
      <protection locked="0"/>
    </xf>
    <xf numFmtId="2" fontId="12" fillId="27" borderId="1" xfId="0" applyNumberFormat="1" applyFont="1" applyFill="1" applyBorder="1" applyAlignment="1" applyProtection="1">
      <alignment vertical="top" wrapText="1"/>
      <protection locked="0"/>
    </xf>
    <xf numFmtId="2" fontId="27" fillId="21" borderId="1" xfId="0" applyNumberFormat="1" applyFont="1" applyFill="1" applyBorder="1" applyAlignment="1" applyProtection="1">
      <alignment horizontal="left" vertical="top" wrapText="1"/>
      <protection locked="0"/>
    </xf>
    <xf numFmtId="49" fontId="27" fillId="21" borderId="1" xfId="0" applyNumberFormat="1" applyFont="1" applyFill="1" applyBorder="1" applyAlignment="1" applyProtection="1">
      <alignment horizontal="left" vertical="top" wrapText="1"/>
      <protection locked="0"/>
    </xf>
    <xf numFmtId="49" fontId="27" fillId="22" borderId="1" xfId="0" applyNumberFormat="1" applyFont="1" applyFill="1" applyBorder="1" applyAlignment="1" applyProtection="1">
      <alignment horizontal="left" vertical="top" wrapText="1"/>
      <protection locked="0"/>
    </xf>
    <xf numFmtId="49" fontId="12" fillId="0" borderId="1" xfId="0" applyNumberFormat="1" applyFont="1" applyBorder="1" applyAlignment="1">
      <alignment horizontal="left"/>
    </xf>
    <xf numFmtId="2" fontId="12" fillId="0" borderId="1" xfId="0" applyNumberFormat="1" applyFont="1" applyBorder="1" applyAlignment="1" applyProtection="1">
      <alignment vertical="top" wrapText="1"/>
      <protection locked="0"/>
    </xf>
    <xf numFmtId="0" fontId="12" fillId="0" borderId="1" xfId="0" applyFont="1" applyBorder="1" applyAlignment="1">
      <alignment horizontal="left"/>
    </xf>
    <xf numFmtId="0" fontId="19" fillId="2" borderId="5" xfId="0" applyFont="1" applyFill="1" applyBorder="1" applyAlignment="1">
      <alignment horizontal="left" vertical="top" wrapText="1" indent="1"/>
    </xf>
    <xf numFmtId="49" fontId="67" fillId="28" borderId="1" xfId="249" applyNumberFormat="1" applyFont="1" applyFill="1" applyBorder="1" applyAlignment="1" applyProtection="1">
      <alignment horizontal="center" vertical="center" wrapText="1"/>
    </xf>
    <xf numFmtId="49" fontId="67" fillId="19" borderId="1" xfId="249" applyNumberFormat="1" applyFont="1" applyFill="1" applyBorder="1" applyAlignment="1" applyProtection="1">
      <alignment horizontal="center" vertical="center" wrapText="1"/>
    </xf>
    <xf numFmtId="49" fontId="0" fillId="0" borderId="0" xfId="0" applyNumberFormat="1"/>
    <xf numFmtId="14" fontId="0" fillId="0" borderId="0" xfId="0" applyNumberFormat="1"/>
    <xf numFmtId="0" fontId="10" fillId="0" borderId="0" xfId="0" applyFont="1" applyAlignment="1">
      <alignment horizontal="left" vertical="top" wrapText="1"/>
    </xf>
    <xf numFmtId="14" fontId="10" fillId="0" borderId="0" xfId="0" applyNumberFormat="1" applyFont="1" applyAlignment="1">
      <alignment horizontal="left" vertical="top" wrapText="1"/>
    </xf>
    <xf numFmtId="0" fontId="20" fillId="0" borderId="0" xfId="0" applyFont="1"/>
    <xf numFmtId="0" fontId="10" fillId="0" borderId="0" xfId="0" applyFont="1" applyAlignment="1">
      <alignment horizontal="left"/>
    </xf>
    <xf numFmtId="0" fontId="20" fillId="0" borderId="0" xfId="0" applyFont="1" applyAlignment="1">
      <alignment horizontal="left"/>
    </xf>
    <xf numFmtId="1" fontId="10" fillId="0" borderId="0" xfId="0" applyNumberFormat="1" applyFont="1"/>
    <xf numFmtId="0" fontId="10" fillId="0" borderId="0" xfId="0" applyFont="1" applyAlignment="1">
      <alignment vertical="top"/>
    </xf>
    <xf numFmtId="49" fontId="20" fillId="0" borderId="0" xfId="0" applyNumberFormat="1" applyFont="1" applyAlignment="1">
      <alignment horizontal="left"/>
    </xf>
    <xf numFmtId="1" fontId="6" fillId="0" borderId="0" xfId="0" applyNumberFormat="1" applyFont="1" applyAlignment="1">
      <alignment vertical="top"/>
    </xf>
    <xf numFmtId="0" fontId="79" fillId="0" borderId="0" xfId="0" applyFont="1" applyAlignment="1">
      <alignment horizontal="left" vertical="top"/>
    </xf>
    <xf numFmtId="0" fontId="80" fillId="0" borderId="0" xfId="0" applyFont="1"/>
    <xf numFmtId="0" fontId="20" fillId="0" borderId="0" xfId="0" applyFont="1" applyAlignment="1">
      <alignment vertical="center" wrapText="1"/>
    </xf>
    <xf numFmtId="0" fontId="81" fillId="0" borderId="0" xfId="0" applyFont="1" applyAlignment="1">
      <alignment vertical="center" wrapText="1"/>
    </xf>
    <xf numFmtId="0" fontId="10" fillId="0" borderId="0" xfId="0" applyFont="1" applyAlignment="1">
      <alignment horizontal="right"/>
    </xf>
    <xf numFmtId="0" fontId="20" fillId="0" borderId="0" xfId="0" applyFont="1" applyAlignment="1">
      <alignment horizontal="left" vertical="top" wrapText="1"/>
    </xf>
    <xf numFmtId="0" fontId="82" fillId="0" borderId="0" xfId="0" applyFont="1"/>
    <xf numFmtId="0" fontId="20" fillId="0" borderId="0" xfId="0" applyFont="1" applyAlignment="1">
      <alignment vertical="top" wrapText="1"/>
    </xf>
    <xf numFmtId="0" fontId="20" fillId="0" borderId="0" xfId="0" applyFont="1" applyAlignment="1">
      <alignment horizontal="right" wrapText="1"/>
    </xf>
    <xf numFmtId="0" fontId="20" fillId="2" borderId="0" xfId="0" applyFont="1" applyFill="1" applyAlignment="1">
      <alignment vertical="top" wrapText="1"/>
    </xf>
    <xf numFmtId="1" fontId="39" fillId="0" borderId="26" xfId="0" applyNumberFormat="1" applyFont="1" applyBorder="1" applyAlignment="1">
      <alignment horizontal="left" vertical="top"/>
    </xf>
    <xf numFmtId="0" fontId="10" fillId="0" borderId="0" xfId="0" applyFont="1" applyAlignment="1">
      <alignment horizontal="center"/>
    </xf>
    <xf numFmtId="0" fontId="20" fillId="0" borderId="0" xfId="0" applyFont="1" applyAlignment="1">
      <alignment vertical="top"/>
    </xf>
    <xf numFmtId="0" fontId="83" fillId="0" borderId="0" xfId="0" applyFont="1" applyAlignment="1">
      <alignment vertical="top" wrapText="1"/>
    </xf>
    <xf numFmtId="0" fontId="20" fillId="0" borderId="0" xfId="0" applyFont="1" applyAlignment="1">
      <alignment horizontal="left" vertical="top"/>
    </xf>
    <xf numFmtId="0" fontId="84" fillId="0" borderId="0" xfId="0" applyFont="1" applyAlignment="1">
      <alignment vertical="top"/>
    </xf>
    <xf numFmtId="0" fontId="40" fillId="0" borderId="0" xfId="0" applyFont="1" applyAlignment="1">
      <alignment horizontal="center" vertical="center" wrapText="1"/>
    </xf>
    <xf numFmtId="0" fontId="6" fillId="0" borderId="0" xfId="0" applyFont="1" applyAlignment="1">
      <alignment horizontal="left"/>
    </xf>
    <xf numFmtId="1" fontId="7" fillId="0" borderId="0" xfId="0" applyNumberFormat="1" applyFont="1" applyAlignment="1">
      <alignment horizontal="left" vertical="top" wrapText="1"/>
    </xf>
    <xf numFmtId="49" fontId="8" fillId="0" borderId="0" xfId="1" applyNumberFormat="1"/>
    <xf numFmtId="0" fontId="7" fillId="29" borderId="1" xfId="0" applyFont="1" applyFill="1" applyBorder="1" applyAlignment="1">
      <alignment wrapText="1"/>
    </xf>
    <xf numFmtId="0" fontId="9" fillId="0" borderId="1" xfId="0" applyFont="1" applyBorder="1" applyAlignment="1">
      <alignment vertical="top" wrapText="1"/>
    </xf>
    <xf numFmtId="0" fontId="0" fillId="0" borderId="1" xfId="0" applyBorder="1" applyAlignment="1">
      <alignment vertical="top" wrapText="1"/>
    </xf>
    <xf numFmtId="22" fontId="0" fillId="0" borderId="0" xfId="0" applyNumberFormat="1"/>
    <xf numFmtId="0" fontId="19" fillId="0" borderId="0" xfId="0" applyFont="1" applyAlignment="1">
      <alignment horizontal="justify" vertical="top" wrapText="1"/>
    </xf>
    <xf numFmtId="0" fontId="19" fillId="0" borderId="0" xfId="0" applyFont="1" applyAlignment="1">
      <alignment horizontal="left" vertical="top" wrapText="1"/>
    </xf>
    <xf numFmtId="0" fontId="16" fillId="0" borderId="0" xfId="0" applyFont="1" applyAlignment="1">
      <alignment horizontal="justify" vertical="top" wrapText="1"/>
    </xf>
    <xf numFmtId="0" fontId="46" fillId="0" borderId="0" xfId="0" applyFont="1" applyAlignment="1">
      <alignment horizontal="justify" vertical="top"/>
    </xf>
    <xf numFmtId="0" fontId="45" fillId="6" borderId="5" xfId="0" applyFont="1" applyFill="1" applyBorder="1" applyAlignment="1">
      <alignment horizontal="justify" vertical="top" wrapText="1"/>
    </xf>
    <xf numFmtId="0" fontId="16" fillId="6" borderId="6" xfId="0" applyFont="1" applyFill="1" applyBorder="1" applyAlignment="1">
      <alignment horizontal="justify" vertical="top" wrapText="1"/>
    </xf>
    <xf numFmtId="0" fontId="16" fillId="6" borderId="3" xfId="0" applyFont="1" applyFill="1" applyBorder="1" applyAlignment="1">
      <alignment horizontal="justify" vertical="top" wrapText="1"/>
    </xf>
    <xf numFmtId="0" fontId="45" fillId="13" borderId="5" xfId="0" applyFont="1" applyFill="1" applyBorder="1" applyAlignment="1">
      <alignment horizontal="justify" vertical="top" wrapText="1"/>
    </xf>
    <xf numFmtId="0" fontId="16" fillId="13" borderId="6" xfId="0" applyFont="1" applyFill="1" applyBorder="1" applyAlignment="1">
      <alignment horizontal="justify" vertical="top" wrapText="1"/>
    </xf>
    <xf numFmtId="0" fontId="16" fillId="13" borderId="3" xfId="0" applyFont="1" applyFill="1" applyBorder="1" applyAlignment="1">
      <alignment horizontal="justify" vertical="top" wrapText="1"/>
    </xf>
    <xf numFmtId="0" fontId="34" fillId="0" borderId="0" xfId="0" applyFont="1" applyAlignment="1">
      <alignment horizontal="justify" vertical="top" wrapText="1"/>
    </xf>
    <xf numFmtId="0" fontId="46" fillId="0" borderId="0" xfId="0" applyFont="1" applyAlignment="1">
      <alignment horizontal="left" vertical="top" indent="2"/>
    </xf>
    <xf numFmtId="0" fontId="2" fillId="9" borderId="0" xfId="0" applyFont="1" applyFill="1" applyAlignment="1">
      <alignment horizontal="left" vertical="center" wrapText="1"/>
    </xf>
    <xf numFmtId="0" fontId="21" fillId="9" borderId="0" xfId="0" applyFont="1" applyFill="1" applyAlignment="1">
      <alignment horizontal="left" vertical="center" wrapText="1"/>
    </xf>
    <xf numFmtId="0" fontId="33" fillId="7" borderId="0" xfId="0" applyFont="1" applyFill="1" applyAlignment="1">
      <alignment horizontal="left" vertical="top"/>
    </xf>
    <xf numFmtId="0" fontId="15" fillId="7" borderId="0" xfId="0" applyFont="1" applyFill="1" applyAlignment="1">
      <alignment horizontal="left" vertical="top" wrapText="1"/>
    </xf>
    <xf numFmtId="0" fontId="46" fillId="0" borderId="0" xfId="0" applyFont="1" applyAlignment="1">
      <alignment horizontal="left" vertical="top" wrapText="1" indent="2"/>
    </xf>
    <xf numFmtId="0" fontId="46" fillId="0" borderId="0" xfId="0" applyFont="1" applyAlignment="1">
      <alignment horizontal="justify" vertical="top" wrapText="1"/>
    </xf>
    <xf numFmtId="0" fontId="16" fillId="0" borderId="0" xfId="0" applyFont="1" applyAlignment="1">
      <alignment horizontal="left" vertical="top" wrapText="1" indent="5"/>
    </xf>
    <xf numFmtId="0" fontId="18" fillId="14" borderId="29" xfId="0" applyFont="1" applyFill="1" applyBorder="1" applyAlignment="1">
      <alignment horizontal="center" vertical="center" wrapText="1"/>
    </xf>
    <xf numFmtId="0" fontId="18" fillId="14" borderId="28" xfId="0" applyFont="1" applyFill="1" applyBorder="1" applyAlignment="1">
      <alignment horizontal="center" vertical="center" wrapText="1"/>
    </xf>
    <xf numFmtId="0" fontId="16" fillId="0" borderId="0" xfId="0" applyFont="1" applyAlignment="1">
      <alignment horizontal="justify" vertical="top"/>
    </xf>
    <xf numFmtId="0" fontId="46"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left" vertical="top" wrapText="1" indent="4"/>
    </xf>
    <xf numFmtId="0" fontId="14" fillId="0" borderId="0" xfId="0" applyFont="1" applyAlignment="1">
      <alignment horizontal="left" vertical="top" wrapText="1" indent="2"/>
    </xf>
    <xf numFmtId="0" fontId="19" fillId="0" borderId="0" xfId="1" applyFont="1" applyAlignment="1">
      <alignment horizontal="left" vertical="top" wrapText="1" indent="4"/>
    </xf>
    <xf numFmtId="0" fontId="19" fillId="2" borderId="5" xfId="0" applyFont="1" applyFill="1" applyBorder="1" applyAlignment="1">
      <alignment horizontal="left" vertical="top" wrapText="1" indent="1"/>
    </xf>
    <xf numFmtId="0" fontId="19" fillId="2" borderId="3" xfId="0" applyFont="1" applyFill="1" applyBorder="1" applyAlignment="1">
      <alignment horizontal="left" vertical="top" wrapText="1" indent="1"/>
    </xf>
    <xf numFmtId="0" fontId="18" fillId="5" borderId="5" xfId="0" applyFont="1" applyFill="1" applyBorder="1" applyAlignment="1">
      <alignment horizontal="left" vertical="top" wrapText="1" indent="1"/>
    </xf>
    <xf numFmtId="0" fontId="18" fillId="5" borderId="3" xfId="0" applyFont="1" applyFill="1" applyBorder="1" applyAlignment="1">
      <alignment horizontal="left" vertical="top" wrapText="1" indent="1"/>
    </xf>
    <xf numFmtId="0" fontId="19" fillId="0" borderId="5" xfId="0" applyFont="1" applyBorder="1" applyAlignment="1">
      <alignment horizontal="left" vertical="top" wrapText="1" indent="1"/>
    </xf>
    <xf numFmtId="0" fontId="19" fillId="0" borderId="3" xfId="0" applyFont="1" applyBorder="1" applyAlignment="1">
      <alignment horizontal="left" vertical="top" wrapText="1" indent="1"/>
    </xf>
    <xf numFmtId="0" fontId="16" fillId="2" borderId="5" xfId="0" applyFont="1" applyFill="1" applyBorder="1" applyAlignment="1">
      <alignment horizontal="left" vertical="top" wrapText="1" indent="1"/>
    </xf>
    <xf numFmtId="0" fontId="16" fillId="2" borderId="3" xfId="0" applyFont="1" applyFill="1" applyBorder="1" applyAlignment="1">
      <alignment horizontal="left" vertical="top" wrapText="1" indent="1"/>
    </xf>
    <xf numFmtId="0" fontId="19" fillId="2" borderId="5" xfId="0" applyFont="1" applyFill="1" applyBorder="1" applyAlignment="1">
      <alignment horizontal="left" vertical="top" wrapText="1" indent="3"/>
    </xf>
    <xf numFmtId="0" fontId="19" fillId="2" borderId="3" xfId="0" applyFont="1" applyFill="1" applyBorder="1" applyAlignment="1">
      <alignment horizontal="left" vertical="top" wrapText="1" indent="3"/>
    </xf>
    <xf numFmtId="0" fontId="9" fillId="7" borderId="2" xfId="0" applyFont="1" applyFill="1" applyBorder="1" applyAlignment="1">
      <alignment horizontal="center" vertical="center" wrapText="1"/>
    </xf>
    <xf numFmtId="0" fontId="9" fillId="7" borderId="25" xfId="0" applyFont="1" applyFill="1" applyBorder="1" applyAlignment="1">
      <alignment horizontal="center" vertical="center" wrapText="1"/>
    </xf>
    <xf numFmtId="1" fontId="35" fillId="4" borderId="13" xfId="0" applyNumberFormat="1" applyFont="1" applyFill="1" applyBorder="1" applyAlignment="1">
      <alignment horizontal="center" vertical="center" wrapText="1"/>
    </xf>
    <xf numFmtId="1" fontId="36" fillId="4" borderId="13" xfId="0" applyNumberFormat="1" applyFont="1" applyFill="1" applyBorder="1" applyAlignment="1">
      <alignment horizontal="center" vertical="center"/>
    </xf>
    <xf numFmtId="1" fontId="4" fillId="10" borderId="14" xfId="0" applyNumberFormat="1" applyFont="1" applyFill="1" applyBorder="1" applyAlignment="1">
      <alignment horizontal="center" vertical="center" wrapText="1"/>
    </xf>
    <xf numFmtId="1" fontId="28" fillId="10" borderId="15" xfId="0" applyNumberFormat="1" applyFont="1" applyFill="1" applyBorder="1" applyAlignment="1">
      <alignment horizontal="center" vertical="center"/>
    </xf>
    <xf numFmtId="1" fontId="28" fillId="10" borderId="16" xfId="0" applyNumberFormat="1" applyFont="1" applyFill="1" applyBorder="1" applyAlignment="1">
      <alignment horizontal="center" vertical="center"/>
    </xf>
    <xf numFmtId="0" fontId="8" fillId="0" borderId="0" xfId="1" applyAlignment="1">
      <alignment horizontal="left"/>
    </xf>
    <xf numFmtId="0" fontId="19" fillId="7" borderId="0" xfId="0" applyFont="1" applyFill="1" applyAlignment="1">
      <alignment horizontal="right"/>
    </xf>
    <xf numFmtId="0" fontId="23" fillId="0" borderId="0" xfId="0" applyFont="1" applyAlignment="1">
      <alignment horizontal="justify" vertical="center" wrapText="1"/>
    </xf>
    <xf numFmtId="0" fontId="28" fillId="0" borderId="0" xfId="0" applyFont="1" applyAlignment="1">
      <alignment horizontal="justify" vertical="center" wrapText="1"/>
    </xf>
    <xf numFmtId="0" fontId="15" fillId="7" borderId="0" xfId="0" applyFont="1" applyFill="1" applyAlignment="1">
      <alignment horizontal="left" vertical="top"/>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30" fillId="9" borderId="0" xfId="0" applyFont="1" applyFill="1" applyAlignment="1">
      <alignment horizontal="left" vertical="center" wrapText="1"/>
    </xf>
    <xf numFmtId="0" fontId="16" fillId="7" borderId="0" xfId="0" applyFont="1" applyFill="1" applyAlignment="1">
      <alignment horizontal="right"/>
    </xf>
    <xf numFmtId="0" fontId="28" fillId="0" borderId="0" xfId="0" applyFont="1" applyAlignment="1">
      <alignment horizontal="left" vertical="top" wrapText="1"/>
    </xf>
    <xf numFmtId="0" fontId="23" fillId="0" borderId="0" xfId="0" applyFont="1" applyAlignment="1">
      <alignment horizontal="left" vertical="center" wrapText="1"/>
    </xf>
    <xf numFmtId="0" fontId="17" fillId="0" borderId="0" xfId="0" applyFont="1" applyAlignment="1">
      <alignment horizontal="left" vertical="center" wrapText="1"/>
    </xf>
    <xf numFmtId="0" fontId="28" fillId="0" borderId="0" xfId="0" applyFont="1" applyAlignment="1">
      <alignment horizontal="left" vertical="center" wrapText="1"/>
    </xf>
    <xf numFmtId="0" fontId="19" fillId="0" borderId="0" xfId="0" applyFont="1" applyAlignment="1">
      <alignment horizontal="left" vertical="center" wrapText="1"/>
    </xf>
    <xf numFmtId="0" fontId="13" fillId="10" borderId="18" xfId="0" applyFont="1" applyFill="1" applyBorder="1" applyAlignment="1">
      <alignment horizontal="center" vertical="center" wrapText="1"/>
    </xf>
    <xf numFmtId="0" fontId="13" fillId="10" borderId="19" xfId="0" applyFont="1" applyFill="1" applyBorder="1" applyAlignment="1">
      <alignment horizontal="center" vertical="center" wrapText="1"/>
    </xf>
    <xf numFmtId="0" fontId="3" fillId="2" borderId="1" xfId="0" applyFont="1" applyFill="1" applyBorder="1" applyAlignment="1">
      <alignment horizontal="left" vertical="top" wrapText="1" indent="3"/>
    </xf>
    <xf numFmtId="0" fontId="19" fillId="2" borderId="1" xfId="0" applyFont="1" applyFill="1" applyBorder="1" applyAlignment="1">
      <alignment horizontal="left" vertical="top" wrapText="1" indent="3"/>
    </xf>
    <xf numFmtId="0" fontId="19" fillId="0" borderId="2" xfId="0" applyFont="1" applyBorder="1" applyAlignment="1">
      <alignment horizontal="left" vertical="top" wrapText="1" indent="3"/>
    </xf>
    <xf numFmtId="0" fontId="18" fillId="0" borderId="9" xfId="0" applyFont="1" applyBorder="1" applyAlignment="1">
      <alignment horizontal="left" vertical="top" wrapText="1" indent="1"/>
    </xf>
    <xf numFmtId="0" fontId="19" fillId="2" borderId="1" xfId="0" applyFont="1" applyFill="1" applyBorder="1" applyAlignment="1">
      <alignment horizontal="left" vertical="top" wrapText="1" indent="1"/>
    </xf>
    <xf numFmtId="0" fontId="3" fillId="0" borderId="5" xfId="0" applyFont="1" applyBorder="1" applyAlignment="1">
      <alignment horizontal="left" vertical="top" wrapText="1" indent="3"/>
    </xf>
    <xf numFmtId="0" fontId="19" fillId="0" borderId="3" xfId="0" applyFont="1" applyBorder="1" applyAlignment="1">
      <alignment horizontal="left" vertical="top" wrapText="1" indent="3"/>
    </xf>
    <xf numFmtId="0" fontId="8" fillId="0" borderId="0" xfId="1" applyAlignment="1">
      <alignment vertical="center" wrapText="1"/>
    </xf>
    <xf numFmtId="0" fontId="8" fillId="0" borderId="17" xfId="1" applyBorder="1" applyAlignment="1">
      <alignment vertical="center" wrapText="1"/>
    </xf>
    <xf numFmtId="0" fontId="28" fillId="0" borderId="0" xfId="0" applyFont="1" applyAlignment="1" applyProtection="1">
      <alignment horizontal="left" vertical="top" wrapText="1"/>
      <protection locked="0"/>
    </xf>
    <xf numFmtId="0" fontId="18" fillId="2" borderId="23" xfId="0" applyFont="1" applyFill="1" applyBorder="1" applyAlignment="1">
      <alignment horizontal="left" vertical="top" wrapText="1" indent="1"/>
    </xf>
    <xf numFmtId="0" fontId="18" fillId="2" borderId="11" xfId="0" applyFont="1" applyFill="1" applyBorder="1" applyAlignment="1">
      <alignment horizontal="left" vertical="top" wrapText="1" indent="1"/>
    </xf>
    <xf numFmtId="0" fontId="79" fillId="0" borderId="0" xfId="0" applyFont="1" applyAlignment="1">
      <alignment horizontal="justify" vertical="center" wrapText="1"/>
    </xf>
    <xf numFmtId="0" fontId="3" fillId="2" borderId="5" xfId="0" applyFont="1" applyFill="1" applyBorder="1" applyAlignment="1">
      <alignment horizontal="left" vertical="top" wrapText="1" indent="3"/>
    </xf>
    <xf numFmtId="0" fontId="19" fillId="0" borderId="5" xfId="0" applyFont="1" applyBorder="1" applyAlignment="1">
      <alignment horizontal="left" vertical="top" wrapText="1" indent="3"/>
    </xf>
    <xf numFmtId="0" fontId="19" fillId="0" borderId="1" xfId="0" applyFont="1" applyBorder="1" applyAlignment="1">
      <alignment horizontal="left" vertical="top" wrapText="1" indent="1"/>
    </xf>
    <xf numFmtId="0" fontId="18" fillId="0" borderId="12" xfId="0" applyFont="1" applyBorder="1" applyAlignment="1">
      <alignment horizontal="left" vertical="top" wrapText="1" indent="1"/>
    </xf>
    <xf numFmtId="0" fontId="18" fillId="10" borderId="20"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3" fillId="2" borderId="3" xfId="0" applyFont="1" applyFill="1" applyBorder="1" applyAlignment="1">
      <alignment horizontal="left" vertical="top" wrapText="1" indent="3"/>
    </xf>
    <xf numFmtId="0" fontId="18" fillId="2" borderId="9" xfId="0" applyFont="1" applyFill="1" applyBorder="1" applyAlignment="1">
      <alignment horizontal="left" vertical="top" wrapText="1" indent="1"/>
    </xf>
    <xf numFmtId="0" fontId="3" fillId="0" borderId="1" xfId="0" applyFont="1" applyBorder="1" applyAlignment="1">
      <alignment horizontal="left" vertical="top" wrapText="1" indent="3"/>
    </xf>
    <xf numFmtId="0" fontId="19" fillId="0" borderId="1" xfId="0" applyFont="1" applyBorder="1" applyAlignment="1">
      <alignment horizontal="left" vertical="top" wrapText="1" indent="3"/>
    </xf>
    <xf numFmtId="0" fontId="23" fillId="0" borderId="0" xfId="0" applyFont="1" applyAlignment="1">
      <alignment horizontal="left"/>
    </xf>
    <xf numFmtId="0" fontId="69" fillId="9" borderId="0" xfId="0" applyFont="1" applyFill="1" applyAlignment="1">
      <alignment horizontal="left" vertical="center" wrapText="1"/>
    </xf>
    <xf numFmtId="0" fontId="28"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left" wrapText="1"/>
    </xf>
    <xf numFmtId="0" fontId="9" fillId="5" borderId="2" xfId="0" applyFont="1" applyFill="1" applyBorder="1" applyAlignment="1">
      <alignment horizontal="left" vertical="top" wrapText="1"/>
    </xf>
    <xf numFmtId="0" fontId="0" fillId="0" borderId="4" xfId="0" applyBorder="1" applyAlignment="1">
      <alignment horizontal="left" vertical="top" wrapText="1"/>
    </xf>
    <xf numFmtId="0" fontId="9" fillId="5" borderId="1" xfId="0" applyFont="1" applyFill="1" applyBorder="1" applyAlignment="1">
      <alignment horizontal="center" vertical="top" wrapText="1"/>
    </xf>
    <xf numFmtId="0" fontId="40" fillId="5" borderId="2" xfId="0" applyFont="1" applyFill="1" applyBorder="1" applyAlignment="1">
      <alignment horizontal="left" vertical="top" wrapText="1"/>
    </xf>
    <xf numFmtId="0" fontId="40" fillId="5" borderId="4" xfId="0" applyFont="1" applyFill="1" applyBorder="1" applyAlignment="1">
      <alignment horizontal="left" vertical="top" wrapText="1"/>
    </xf>
    <xf numFmtId="49" fontId="52" fillId="0" borderId="0" xfId="1" applyNumberFormat="1" applyFont="1" applyFill="1" applyBorder="1" applyAlignment="1">
      <alignment horizontal="left" vertical="top" wrapText="1"/>
    </xf>
    <xf numFmtId="0" fontId="32" fillId="5" borderId="2" xfId="0" applyFont="1" applyFill="1" applyBorder="1" applyAlignment="1">
      <alignment horizontal="left" vertical="top" wrapText="1"/>
    </xf>
    <xf numFmtId="0" fontId="32" fillId="5" borderId="4" xfId="0" applyFont="1" applyFill="1" applyBorder="1" applyAlignment="1">
      <alignment horizontal="left" vertical="top" wrapText="1"/>
    </xf>
    <xf numFmtId="49" fontId="51" fillId="0" borderId="0" xfId="1" applyNumberFormat="1" applyFont="1" applyFill="1" applyBorder="1" applyAlignment="1">
      <alignment horizontal="left" vertical="top" wrapText="1"/>
    </xf>
    <xf numFmtId="0" fontId="40" fillId="5" borderId="1" xfId="0" applyFont="1" applyFill="1" applyBorder="1" applyAlignment="1">
      <alignment horizontal="center" vertical="top" wrapText="1"/>
    </xf>
    <xf numFmtId="0" fontId="69" fillId="9" borderId="32" xfId="0" applyFont="1" applyFill="1" applyBorder="1" applyAlignment="1">
      <alignment horizontal="left" vertical="center" wrapText="1"/>
    </xf>
    <xf numFmtId="0" fontId="14" fillId="4" borderId="5"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3" xfId="0" applyFont="1" applyBorder="1" applyAlignment="1">
      <alignment horizontal="left" vertical="top" wrapText="1"/>
    </xf>
    <xf numFmtId="0" fontId="40" fillId="5" borderId="1" xfId="0" applyFont="1" applyFill="1" applyBorder="1" applyAlignment="1">
      <alignment horizontal="center" vertical="top"/>
    </xf>
    <xf numFmtId="0" fontId="9" fillId="5" borderId="5" xfId="0" applyFont="1" applyFill="1" applyBorder="1" applyAlignment="1">
      <alignment horizontal="center" vertical="top" wrapText="1"/>
    </xf>
    <xf numFmtId="0" fontId="9" fillId="5" borderId="6" xfId="0" applyFont="1" applyFill="1" applyBorder="1" applyAlignment="1">
      <alignment horizontal="center" vertical="top" wrapText="1"/>
    </xf>
    <xf numFmtId="0" fontId="9" fillId="5" borderId="3" xfId="0" applyFont="1" applyFill="1" applyBorder="1" applyAlignment="1">
      <alignment horizontal="center" vertical="top" wrapText="1"/>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5" borderId="7" xfId="0" applyFont="1" applyFill="1" applyBorder="1" applyAlignment="1">
      <alignment horizontal="left" vertical="top" wrapText="1"/>
    </xf>
    <xf numFmtId="0" fontId="9" fillId="5" borderId="32" xfId="0" applyFont="1" applyFill="1" applyBorder="1" applyAlignment="1">
      <alignment horizontal="left" vertical="top" wrapText="1"/>
    </xf>
    <xf numFmtId="0" fontId="9" fillId="5" borderId="8" xfId="0" applyFont="1" applyFill="1" applyBorder="1" applyAlignment="1">
      <alignment horizontal="left" vertical="top" wrapText="1"/>
    </xf>
    <xf numFmtId="0" fontId="57" fillId="0" borderId="0" xfId="0" applyFont="1" applyAlignment="1">
      <alignment horizontal="left" vertical="top" wrapText="1"/>
    </xf>
    <xf numFmtId="0" fontId="14" fillId="0" borderId="1" xfId="0" applyFont="1" applyBorder="1" applyAlignment="1">
      <alignment horizontal="left" vertical="top" wrapText="1"/>
    </xf>
    <xf numFmtId="0" fontId="40" fillId="10" borderId="5" xfId="0" applyFont="1" applyFill="1" applyBorder="1" applyAlignment="1">
      <alignment horizontal="center" vertical="top" wrapText="1"/>
    </xf>
    <xf numFmtId="0" fontId="40" fillId="10" borderId="6" xfId="0" applyFont="1" applyFill="1" applyBorder="1" applyAlignment="1">
      <alignment horizontal="center" vertical="top" wrapText="1"/>
    </xf>
    <xf numFmtId="0" fontId="40" fillId="10" borderId="3" xfId="0" applyFont="1" applyFill="1" applyBorder="1" applyAlignment="1">
      <alignment horizontal="center" vertical="top" wrapText="1"/>
    </xf>
    <xf numFmtId="0" fontId="0" fillId="0" borderId="0" xfId="0" applyAlignment="1"/>
    <xf numFmtId="0" fontId="86" fillId="0" borderId="0" xfId="0" applyFont="1"/>
    <xf numFmtId="0" fontId="87" fillId="30" borderId="45" xfId="0" applyFont="1" applyFill="1" applyBorder="1" applyAlignment="1">
      <alignment horizontal="left" vertical="top" wrapText="1"/>
    </xf>
    <xf numFmtId="0" fontId="87" fillId="30" borderId="46" xfId="0" applyFont="1" applyFill="1" applyBorder="1" applyAlignment="1">
      <alignment horizontal="left" vertical="top" wrapText="1"/>
    </xf>
    <xf numFmtId="1" fontId="88" fillId="0" borderId="47" xfId="0" applyNumberFormat="1" applyFont="1" applyBorder="1" applyAlignment="1">
      <alignment horizontal="left" vertical="top"/>
    </xf>
    <xf numFmtId="0" fontId="89" fillId="0" borderId="46" xfId="0" applyFont="1" applyBorder="1" applyAlignment="1">
      <alignment horizontal="left" vertical="top" wrapText="1"/>
    </xf>
    <xf numFmtId="49" fontId="89" fillId="31" borderId="46" xfId="0" applyNumberFormat="1" applyFont="1" applyFill="1" applyBorder="1" applyAlignment="1">
      <alignment horizontal="left" vertical="center"/>
    </xf>
    <xf numFmtId="0" fontId="89" fillId="0" borderId="45" xfId="0" applyFont="1" applyBorder="1" applyAlignment="1">
      <alignment horizontal="left" vertical="top" wrapText="1"/>
    </xf>
    <xf numFmtId="3" fontId="89" fillId="31" borderId="45" xfId="0" applyNumberFormat="1" applyFont="1" applyFill="1" applyBorder="1" applyAlignment="1">
      <alignment horizontal="right" vertical="center"/>
    </xf>
    <xf numFmtId="0" fontId="87" fillId="0" borderId="0" xfId="0" applyFont="1" applyAlignment="1">
      <alignment horizontal="left" wrapText="1"/>
    </xf>
    <xf numFmtId="0" fontId="87" fillId="0" borderId="45" xfId="0" applyFont="1" applyBorder="1" applyAlignment="1">
      <alignment horizontal="left" vertical="center" wrapText="1"/>
    </xf>
    <xf numFmtId="0" fontId="90" fillId="0" borderId="48" xfId="0" applyFont="1" applyBorder="1" applyAlignment="1">
      <alignment vertical="center"/>
    </xf>
    <xf numFmtId="0" fontId="87" fillId="0" borderId="49" xfId="0" applyFont="1" applyBorder="1" applyAlignment="1">
      <alignment horizontal="left" vertical="center" wrapText="1"/>
    </xf>
    <xf numFmtId="3" fontId="89" fillId="31" borderId="46" xfId="0" applyNumberFormat="1" applyFont="1" applyFill="1" applyBorder="1" applyAlignment="1">
      <alignment horizontal="right" vertical="center"/>
    </xf>
    <xf numFmtId="49" fontId="89" fillId="31" borderId="45" xfId="0" applyNumberFormat="1" applyFont="1" applyFill="1" applyBorder="1" applyAlignment="1">
      <alignment horizontal="left" vertical="center"/>
    </xf>
    <xf numFmtId="1" fontId="88" fillId="0" borderId="50" xfId="0" applyNumberFormat="1" applyFont="1" applyBorder="1" applyAlignment="1">
      <alignment horizontal="left" vertical="top"/>
    </xf>
    <xf numFmtId="49" fontId="89" fillId="31" borderId="46" xfId="0" applyNumberFormat="1" applyFont="1" applyFill="1" applyBorder="1" applyAlignment="1">
      <alignment horizontal="left" vertical="center" wrapText="1"/>
    </xf>
    <xf numFmtId="0" fontId="91" fillId="0" borderId="0" xfId="272"/>
  </cellXfs>
  <cellStyles count="273">
    <cellStyle name="Check Cell" xfId="249" builtinId="23"/>
    <cellStyle name="Comma" xfId="270" builtinId="3"/>
    <cellStyle name="Comma [0] 2" xfId="9" xr:uid="{00000000-0005-0000-0000-000002000000}"/>
    <cellStyle name="Comma 10" xfId="32" xr:uid="{00000000-0005-0000-0000-000003000000}"/>
    <cellStyle name="Comma 100" xfId="199" xr:uid="{00000000-0005-0000-0000-000004000000}"/>
    <cellStyle name="Comma 101" xfId="209" xr:uid="{00000000-0005-0000-0000-000005000000}"/>
    <cellStyle name="Comma 102" xfId="211" xr:uid="{00000000-0005-0000-0000-000006000000}"/>
    <cellStyle name="Comma 103" xfId="213" xr:uid="{00000000-0005-0000-0000-000007000000}"/>
    <cellStyle name="Comma 104" xfId="219" xr:uid="{00000000-0005-0000-0000-000008000000}"/>
    <cellStyle name="Comma 105" xfId="222" xr:uid="{00000000-0005-0000-0000-000009000000}"/>
    <cellStyle name="Comma 106" xfId="220" xr:uid="{00000000-0005-0000-0000-00000A000000}"/>
    <cellStyle name="Comma 107" xfId="226" xr:uid="{00000000-0005-0000-0000-00000B000000}"/>
    <cellStyle name="Comma 108" xfId="228" xr:uid="{00000000-0005-0000-0000-00000C000000}"/>
    <cellStyle name="Comma 109" xfId="229" xr:uid="{00000000-0005-0000-0000-00000D000000}"/>
    <cellStyle name="Comma 11" xfId="34" xr:uid="{00000000-0005-0000-0000-00000E000000}"/>
    <cellStyle name="Comma 110" xfId="233" xr:uid="{00000000-0005-0000-0000-00000F000000}"/>
    <cellStyle name="Comma 111" xfId="232" xr:uid="{00000000-0005-0000-0000-000010000000}"/>
    <cellStyle name="Comma 112" xfId="18" xr:uid="{00000000-0005-0000-0000-000011000000}"/>
    <cellStyle name="Comma 113" xfId="21" xr:uid="{00000000-0005-0000-0000-000012000000}"/>
    <cellStyle name="Comma 114" xfId="241" xr:uid="{00000000-0005-0000-0000-000013000000}"/>
    <cellStyle name="Comma 115" xfId="239" xr:uid="{00000000-0005-0000-0000-000014000000}"/>
    <cellStyle name="Comma 116" xfId="236" xr:uid="{00000000-0005-0000-0000-000015000000}"/>
    <cellStyle name="Comma 117" xfId="20" xr:uid="{00000000-0005-0000-0000-000016000000}"/>
    <cellStyle name="Comma 118" xfId="242" xr:uid="{00000000-0005-0000-0000-000017000000}"/>
    <cellStyle name="Comma 119" xfId="240" xr:uid="{00000000-0005-0000-0000-000018000000}"/>
    <cellStyle name="Comma 12" xfId="36" xr:uid="{00000000-0005-0000-0000-000019000000}"/>
    <cellStyle name="Comma 120" xfId="243" xr:uid="{00000000-0005-0000-0000-00001A000000}"/>
    <cellStyle name="Comma 121" xfId="251" xr:uid="{00000000-0005-0000-0000-00001B000000}"/>
    <cellStyle name="Comma 122" xfId="252" xr:uid="{00000000-0005-0000-0000-00001C000000}"/>
    <cellStyle name="Comma 123" xfId="256" xr:uid="{00000000-0005-0000-0000-00001D000000}"/>
    <cellStyle name="Comma 124" xfId="254" xr:uid="{00000000-0005-0000-0000-00001E000000}"/>
    <cellStyle name="Comma 125" xfId="260" xr:uid="{00000000-0005-0000-0000-00001F000000}"/>
    <cellStyle name="Comma 126" xfId="258" xr:uid="{00000000-0005-0000-0000-000020000000}"/>
    <cellStyle name="Comma 127" xfId="265" xr:uid="{00000000-0005-0000-0000-000021000000}"/>
    <cellStyle name="Comma 128" xfId="261" xr:uid="{00000000-0005-0000-0000-000022000000}"/>
    <cellStyle name="Comma 129" xfId="266" xr:uid="{00000000-0005-0000-0000-000023000000}"/>
    <cellStyle name="Comma 13" xfId="38" xr:uid="{00000000-0005-0000-0000-000024000000}"/>
    <cellStyle name="Comma 130" xfId="267" xr:uid="{00000000-0005-0000-0000-000025000000}"/>
    <cellStyle name="Comma 14" xfId="40" xr:uid="{00000000-0005-0000-0000-000026000000}"/>
    <cellStyle name="Comma 15" xfId="42" xr:uid="{00000000-0005-0000-0000-000027000000}"/>
    <cellStyle name="Comma 16" xfId="44" xr:uid="{00000000-0005-0000-0000-000028000000}"/>
    <cellStyle name="Comma 17" xfId="46" xr:uid="{00000000-0005-0000-0000-000029000000}"/>
    <cellStyle name="Comma 18" xfId="48" xr:uid="{00000000-0005-0000-0000-00002A000000}"/>
    <cellStyle name="Comma 19" xfId="50" xr:uid="{00000000-0005-0000-0000-00002B000000}"/>
    <cellStyle name="Comma 2" xfId="8" xr:uid="{00000000-0005-0000-0000-00002C000000}"/>
    <cellStyle name="Comma 20" xfId="52" xr:uid="{00000000-0005-0000-0000-00002D000000}"/>
    <cellStyle name="Comma 21" xfId="24" xr:uid="{00000000-0005-0000-0000-00002E000000}"/>
    <cellStyle name="Comma 22" xfId="27" xr:uid="{00000000-0005-0000-0000-00002F000000}"/>
    <cellStyle name="Comma 23" xfId="60" xr:uid="{00000000-0005-0000-0000-000030000000}"/>
    <cellStyle name="Comma 24" xfId="58" xr:uid="{00000000-0005-0000-0000-000031000000}"/>
    <cellStyle name="Comma 25" xfId="64" xr:uid="{00000000-0005-0000-0000-000032000000}"/>
    <cellStyle name="Comma 26" xfId="66" xr:uid="{00000000-0005-0000-0000-000033000000}"/>
    <cellStyle name="Comma 27" xfId="68" xr:uid="{00000000-0005-0000-0000-000034000000}"/>
    <cellStyle name="Comma 28" xfId="70" xr:uid="{00000000-0005-0000-0000-000035000000}"/>
    <cellStyle name="Comma 29" xfId="72" xr:uid="{00000000-0005-0000-0000-000036000000}"/>
    <cellStyle name="Comma 3" xfId="13" xr:uid="{00000000-0005-0000-0000-000037000000}"/>
    <cellStyle name="Comma 30" xfId="74" xr:uid="{00000000-0005-0000-0000-000038000000}"/>
    <cellStyle name="Comma 31" xfId="76" xr:uid="{00000000-0005-0000-0000-000039000000}"/>
    <cellStyle name="Comma 32" xfId="78" xr:uid="{00000000-0005-0000-0000-00003A000000}"/>
    <cellStyle name="Comma 33" xfId="59" xr:uid="{00000000-0005-0000-0000-00003B000000}"/>
    <cellStyle name="Comma 34" xfId="62" xr:uid="{00000000-0005-0000-0000-00003C000000}"/>
    <cellStyle name="Comma 35" xfId="84" xr:uid="{00000000-0005-0000-0000-00003D000000}"/>
    <cellStyle name="Comma 36" xfId="86" xr:uid="{00000000-0005-0000-0000-00003E000000}"/>
    <cellStyle name="Comma 37" xfId="88" xr:uid="{00000000-0005-0000-0000-00003F000000}"/>
    <cellStyle name="Comma 38" xfId="23" xr:uid="{00000000-0005-0000-0000-000040000000}"/>
    <cellStyle name="Comma 39" xfId="82" xr:uid="{00000000-0005-0000-0000-000041000000}"/>
    <cellStyle name="Comma 4" xfId="15" xr:uid="{00000000-0005-0000-0000-000042000000}"/>
    <cellStyle name="Comma 40" xfId="90" xr:uid="{00000000-0005-0000-0000-000043000000}"/>
    <cellStyle name="Comma 41" xfId="92" xr:uid="{00000000-0005-0000-0000-000044000000}"/>
    <cellStyle name="Comma 42" xfId="98" xr:uid="{00000000-0005-0000-0000-000045000000}"/>
    <cellStyle name="Comma 43" xfId="100" xr:uid="{00000000-0005-0000-0000-000046000000}"/>
    <cellStyle name="Comma 44" xfId="102" xr:uid="{00000000-0005-0000-0000-000047000000}"/>
    <cellStyle name="Comma 45" xfId="104" xr:uid="{00000000-0005-0000-0000-000048000000}"/>
    <cellStyle name="Comma 46" xfId="94" xr:uid="{00000000-0005-0000-0000-000049000000}"/>
    <cellStyle name="Comma 47" xfId="96" xr:uid="{00000000-0005-0000-0000-00004A000000}"/>
    <cellStyle name="Comma 48" xfId="109" xr:uid="{00000000-0005-0000-0000-00004B000000}"/>
    <cellStyle name="Comma 49" xfId="111" xr:uid="{00000000-0005-0000-0000-00004C000000}"/>
    <cellStyle name="Comma 5" xfId="19" xr:uid="{00000000-0005-0000-0000-00004D000000}"/>
    <cellStyle name="Comma 50" xfId="113" xr:uid="{00000000-0005-0000-0000-00004E000000}"/>
    <cellStyle name="Comma 51" xfId="115" xr:uid="{00000000-0005-0000-0000-00004F000000}"/>
    <cellStyle name="Comma 52" xfId="117" xr:uid="{00000000-0005-0000-0000-000050000000}"/>
    <cellStyle name="Comma 53" xfId="119" xr:uid="{00000000-0005-0000-0000-000051000000}"/>
    <cellStyle name="Comma 54" xfId="121" xr:uid="{00000000-0005-0000-0000-000052000000}"/>
    <cellStyle name="Comma 55" xfId="123" xr:uid="{00000000-0005-0000-0000-000053000000}"/>
    <cellStyle name="Comma 56" xfId="125" xr:uid="{00000000-0005-0000-0000-000054000000}"/>
    <cellStyle name="Comma 57" xfId="127" xr:uid="{00000000-0005-0000-0000-000055000000}"/>
    <cellStyle name="Comma 58" xfId="129" xr:uid="{00000000-0005-0000-0000-000056000000}"/>
    <cellStyle name="Comma 59" xfId="106" xr:uid="{00000000-0005-0000-0000-000057000000}"/>
    <cellStyle name="Comma 6" xfId="22" xr:uid="{00000000-0005-0000-0000-000058000000}"/>
    <cellStyle name="Comma 60" xfId="133" xr:uid="{00000000-0005-0000-0000-000059000000}"/>
    <cellStyle name="Comma 61" xfId="134" xr:uid="{00000000-0005-0000-0000-00005A000000}"/>
    <cellStyle name="Comma 62" xfId="136" xr:uid="{00000000-0005-0000-0000-00005B000000}"/>
    <cellStyle name="Comma 63" xfId="138" xr:uid="{00000000-0005-0000-0000-00005C000000}"/>
    <cellStyle name="Comma 64" xfId="140" xr:uid="{00000000-0005-0000-0000-00005D000000}"/>
    <cellStyle name="Comma 65" xfId="142" xr:uid="{00000000-0005-0000-0000-00005E000000}"/>
    <cellStyle name="Comma 66" xfId="144" xr:uid="{00000000-0005-0000-0000-00005F000000}"/>
    <cellStyle name="Comma 67" xfId="146" xr:uid="{00000000-0005-0000-0000-000060000000}"/>
    <cellStyle name="Comma 68" xfId="148" xr:uid="{00000000-0005-0000-0000-000061000000}"/>
    <cellStyle name="Comma 69" xfId="63" xr:uid="{00000000-0005-0000-0000-000062000000}"/>
    <cellStyle name="Comma 7" xfId="25" xr:uid="{00000000-0005-0000-0000-000063000000}"/>
    <cellStyle name="Comma 70" xfId="108" xr:uid="{00000000-0005-0000-0000-000064000000}"/>
    <cellStyle name="Comma 71" xfId="152" xr:uid="{00000000-0005-0000-0000-000065000000}"/>
    <cellStyle name="Comma 72" xfId="154" xr:uid="{00000000-0005-0000-0000-000066000000}"/>
    <cellStyle name="Comma 73" xfId="156" xr:uid="{00000000-0005-0000-0000-000067000000}"/>
    <cellStyle name="Comma 74" xfId="158" xr:uid="{00000000-0005-0000-0000-000068000000}"/>
    <cellStyle name="Comma 75" xfId="160" xr:uid="{00000000-0005-0000-0000-000069000000}"/>
    <cellStyle name="Comma 76" xfId="162" xr:uid="{00000000-0005-0000-0000-00006A000000}"/>
    <cellStyle name="Comma 77" xfId="164" xr:uid="{00000000-0005-0000-0000-00006B000000}"/>
    <cellStyle name="Comma 78" xfId="166" xr:uid="{00000000-0005-0000-0000-00006C000000}"/>
    <cellStyle name="Comma 79" xfId="168" xr:uid="{00000000-0005-0000-0000-00006D000000}"/>
    <cellStyle name="Comma 8" xfId="28" xr:uid="{00000000-0005-0000-0000-00006E000000}"/>
    <cellStyle name="Comma 80" xfId="170" xr:uid="{00000000-0005-0000-0000-00006F000000}"/>
    <cellStyle name="Comma 81" xfId="172" xr:uid="{00000000-0005-0000-0000-000070000000}"/>
    <cellStyle name="Comma 82" xfId="174" xr:uid="{00000000-0005-0000-0000-000071000000}"/>
    <cellStyle name="Comma 83" xfId="176" xr:uid="{00000000-0005-0000-0000-000072000000}"/>
    <cellStyle name="Comma 84" xfId="178" xr:uid="{00000000-0005-0000-0000-000073000000}"/>
    <cellStyle name="Comma 85" xfId="180" xr:uid="{00000000-0005-0000-0000-000074000000}"/>
    <cellStyle name="Comma 86" xfId="182" xr:uid="{00000000-0005-0000-0000-000075000000}"/>
    <cellStyle name="Comma 87" xfId="184" xr:uid="{00000000-0005-0000-0000-000076000000}"/>
    <cellStyle name="Comma 88" xfId="187" xr:uid="{00000000-0005-0000-0000-000077000000}"/>
    <cellStyle name="Comma 89" xfId="190" xr:uid="{00000000-0005-0000-0000-000078000000}"/>
    <cellStyle name="Comma 9" xfId="30" xr:uid="{00000000-0005-0000-0000-000079000000}"/>
    <cellStyle name="Comma 90" xfId="191" xr:uid="{00000000-0005-0000-0000-00007A000000}"/>
    <cellStyle name="Comma 91" xfId="195" xr:uid="{00000000-0005-0000-0000-00007B000000}"/>
    <cellStyle name="Comma 92" xfId="194" xr:uid="{00000000-0005-0000-0000-00007C000000}"/>
    <cellStyle name="Comma 93" xfId="197" xr:uid="{00000000-0005-0000-0000-00007D000000}"/>
    <cellStyle name="Comma 94" xfId="202" xr:uid="{00000000-0005-0000-0000-00007E000000}"/>
    <cellStyle name="Comma 95" xfId="204" xr:uid="{00000000-0005-0000-0000-00007F000000}"/>
    <cellStyle name="Comma 96" xfId="198" xr:uid="{00000000-0005-0000-0000-000080000000}"/>
    <cellStyle name="Comma 97" xfId="207" xr:uid="{00000000-0005-0000-0000-000081000000}"/>
    <cellStyle name="Comma 98" xfId="201" xr:uid="{00000000-0005-0000-0000-000082000000}"/>
    <cellStyle name="Comma 99" xfId="203" xr:uid="{00000000-0005-0000-0000-000083000000}"/>
    <cellStyle name="Currency [0] 2" xfId="7" xr:uid="{00000000-0005-0000-0000-000084000000}"/>
    <cellStyle name="Currency 10" xfId="35" xr:uid="{00000000-0005-0000-0000-000085000000}"/>
    <cellStyle name="Currency 100" xfId="214" xr:uid="{00000000-0005-0000-0000-000086000000}"/>
    <cellStyle name="Currency 101" xfId="215" xr:uid="{00000000-0005-0000-0000-000087000000}"/>
    <cellStyle name="Currency 102" xfId="216" xr:uid="{00000000-0005-0000-0000-000088000000}"/>
    <cellStyle name="Currency 103" xfId="217" xr:uid="{00000000-0005-0000-0000-000089000000}"/>
    <cellStyle name="Currency 104" xfId="218" xr:uid="{00000000-0005-0000-0000-00008A000000}"/>
    <cellStyle name="Currency 105" xfId="221" xr:uid="{00000000-0005-0000-0000-00008B000000}"/>
    <cellStyle name="Currency 106" xfId="223" xr:uid="{00000000-0005-0000-0000-00008C000000}"/>
    <cellStyle name="Currency 107" xfId="225" xr:uid="{00000000-0005-0000-0000-00008D000000}"/>
    <cellStyle name="Currency 108" xfId="231" xr:uid="{00000000-0005-0000-0000-00008E000000}"/>
    <cellStyle name="Currency 109" xfId="230" xr:uid="{00000000-0005-0000-0000-00008F000000}"/>
    <cellStyle name="Currency 11" xfId="37" xr:uid="{00000000-0005-0000-0000-000090000000}"/>
    <cellStyle name="Currency 110" xfId="227" xr:uid="{00000000-0005-0000-0000-000091000000}"/>
    <cellStyle name="Currency 111" xfId="234" xr:uid="{00000000-0005-0000-0000-000092000000}"/>
    <cellStyle name="Currency 112" xfId="235" xr:uid="{00000000-0005-0000-0000-000093000000}"/>
    <cellStyle name="Currency 113" xfId="224" xr:uid="{00000000-0005-0000-0000-000094000000}"/>
    <cellStyle name="Currency 114" xfId="237" xr:uid="{00000000-0005-0000-0000-000095000000}"/>
    <cellStyle name="Currency 115" xfId="238" xr:uid="{00000000-0005-0000-0000-000096000000}"/>
    <cellStyle name="Currency 116" xfId="244" xr:uid="{00000000-0005-0000-0000-000097000000}"/>
    <cellStyle name="Currency 117" xfId="245" xr:uid="{00000000-0005-0000-0000-000098000000}"/>
    <cellStyle name="Currency 118" xfId="246" xr:uid="{00000000-0005-0000-0000-000099000000}"/>
    <cellStyle name="Currency 119" xfId="247" xr:uid="{00000000-0005-0000-0000-00009A000000}"/>
    <cellStyle name="Currency 12" xfId="39" xr:uid="{00000000-0005-0000-0000-00009B000000}"/>
    <cellStyle name="Currency 120" xfId="248" xr:uid="{00000000-0005-0000-0000-00009C000000}"/>
    <cellStyle name="Currency 121" xfId="250" xr:uid="{00000000-0005-0000-0000-00009D000000}"/>
    <cellStyle name="Currency 122" xfId="253" xr:uid="{00000000-0005-0000-0000-00009E000000}"/>
    <cellStyle name="Currency 123" xfId="255" xr:uid="{00000000-0005-0000-0000-00009F000000}"/>
    <cellStyle name="Currency 124" xfId="257" xr:uid="{00000000-0005-0000-0000-0000A0000000}"/>
    <cellStyle name="Currency 125" xfId="259" xr:uid="{00000000-0005-0000-0000-0000A1000000}"/>
    <cellStyle name="Currency 126" xfId="264" xr:uid="{00000000-0005-0000-0000-0000A2000000}"/>
    <cellStyle name="Currency 127" xfId="262" xr:uid="{00000000-0005-0000-0000-0000A3000000}"/>
    <cellStyle name="Currency 128" xfId="263" xr:uid="{00000000-0005-0000-0000-0000A4000000}"/>
    <cellStyle name="Currency 129" xfId="268" xr:uid="{00000000-0005-0000-0000-0000A5000000}"/>
    <cellStyle name="Currency 13" xfId="41" xr:uid="{00000000-0005-0000-0000-0000A6000000}"/>
    <cellStyle name="Currency 130" xfId="269" xr:uid="{00000000-0005-0000-0000-0000A7000000}"/>
    <cellStyle name="Currency 14" xfId="43" xr:uid="{00000000-0005-0000-0000-0000A8000000}"/>
    <cellStyle name="Currency 15" xfId="45" xr:uid="{00000000-0005-0000-0000-0000A9000000}"/>
    <cellStyle name="Currency 16" xfId="47" xr:uid="{00000000-0005-0000-0000-0000AA000000}"/>
    <cellStyle name="Currency 17" xfId="49" xr:uid="{00000000-0005-0000-0000-0000AB000000}"/>
    <cellStyle name="Currency 18" xfId="51" xr:uid="{00000000-0005-0000-0000-0000AC000000}"/>
    <cellStyle name="Currency 19" xfId="53" xr:uid="{00000000-0005-0000-0000-0000AD000000}"/>
    <cellStyle name="Currency 2" xfId="6" xr:uid="{00000000-0005-0000-0000-0000AE000000}"/>
    <cellStyle name="Currency 20" xfId="55" xr:uid="{00000000-0005-0000-0000-0000AF000000}"/>
    <cellStyle name="Currency 21" xfId="54" xr:uid="{00000000-0005-0000-0000-0000B0000000}"/>
    <cellStyle name="Currency 22" xfId="56" xr:uid="{00000000-0005-0000-0000-0000B1000000}"/>
    <cellStyle name="Currency 23" xfId="61" xr:uid="{00000000-0005-0000-0000-0000B2000000}"/>
    <cellStyle name="Currency 24" xfId="65" xr:uid="{00000000-0005-0000-0000-0000B3000000}"/>
    <cellStyle name="Currency 25" xfId="67" xr:uid="{00000000-0005-0000-0000-0000B4000000}"/>
    <cellStyle name="Currency 26" xfId="69" xr:uid="{00000000-0005-0000-0000-0000B5000000}"/>
    <cellStyle name="Currency 27" xfId="71" xr:uid="{00000000-0005-0000-0000-0000B6000000}"/>
    <cellStyle name="Currency 28" xfId="73" xr:uid="{00000000-0005-0000-0000-0000B7000000}"/>
    <cellStyle name="Currency 29" xfId="75" xr:uid="{00000000-0005-0000-0000-0000B8000000}"/>
    <cellStyle name="Currency 3" xfId="12" xr:uid="{00000000-0005-0000-0000-0000B9000000}"/>
    <cellStyle name="Currency 30" xfId="77" xr:uid="{00000000-0005-0000-0000-0000BA000000}"/>
    <cellStyle name="Currency 31" xfId="79" xr:uid="{00000000-0005-0000-0000-0000BB000000}"/>
    <cellStyle name="Currency 32" xfId="81" xr:uid="{00000000-0005-0000-0000-0000BC000000}"/>
    <cellStyle name="Currency 33" xfId="57" xr:uid="{00000000-0005-0000-0000-0000BD000000}"/>
    <cellStyle name="Currency 34" xfId="85" xr:uid="{00000000-0005-0000-0000-0000BE000000}"/>
    <cellStyle name="Currency 35" xfId="87" xr:uid="{00000000-0005-0000-0000-0000BF000000}"/>
    <cellStyle name="Currency 36" xfId="89" xr:uid="{00000000-0005-0000-0000-0000C0000000}"/>
    <cellStyle name="Currency 37" xfId="91" xr:uid="{00000000-0005-0000-0000-0000C1000000}"/>
    <cellStyle name="Currency 38" xfId="83" xr:uid="{00000000-0005-0000-0000-0000C2000000}"/>
    <cellStyle name="Currency 39" xfId="95" xr:uid="{00000000-0005-0000-0000-0000C3000000}"/>
    <cellStyle name="Currency 4" xfId="14" xr:uid="{00000000-0005-0000-0000-0000C4000000}"/>
    <cellStyle name="Currency 40" xfId="80" xr:uid="{00000000-0005-0000-0000-0000C5000000}"/>
    <cellStyle name="Currency 41" xfId="99" xr:uid="{00000000-0005-0000-0000-0000C6000000}"/>
    <cellStyle name="Currency 42" xfId="101" xr:uid="{00000000-0005-0000-0000-0000C7000000}"/>
    <cellStyle name="Currency 43" xfId="103" xr:uid="{00000000-0005-0000-0000-0000C8000000}"/>
    <cellStyle name="Currency 44" xfId="105" xr:uid="{00000000-0005-0000-0000-0000C9000000}"/>
    <cellStyle name="Currency 45" xfId="107" xr:uid="{00000000-0005-0000-0000-0000CA000000}"/>
    <cellStyle name="Currency 46" xfId="93" xr:uid="{00000000-0005-0000-0000-0000CB000000}"/>
    <cellStyle name="Currency 47" xfId="110" xr:uid="{00000000-0005-0000-0000-0000CC000000}"/>
    <cellStyle name="Currency 48" xfId="112" xr:uid="{00000000-0005-0000-0000-0000CD000000}"/>
    <cellStyle name="Currency 49" xfId="114" xr:uid="{00000000-0005-0000-0000-0000CE000000}"/>
    <cellStyle name="Currency 5" xfId="17" xr:uid="{00000000-0005-0000-0000-0000CF000000}"/>
    <cellStyle name="Currency 50" xfId="116" xr:uid="{00000000-0005-0000-0000-0000D0000000}"/>
    <cellStyle name="Currency 51" xfId="118" xr:uid="{00000000-0005-0000-0000-0000D1000000}"/>
    <cellStyle name="Currency 52" xfId="120" xr:uid="{00000000-0005-0000-0000-0000D2000000}"/>
    <cellStyle name="Currency 53" xfId="122" xr:uid="{00000000-0005-0000-0000-0000D3000000}"/>
    <cellStyle name="Currency 54" xfId="124" xr:uid="{00000000-0005-0000-0000-0000D4000000}"/>
    <cellStyle name="Currency 55" xfId="126" xr:uid="{00000000-0005-0000-0000-0000D5000000}"/>
    <cellStyle name="Currency 56" xfId="128" xr:uid="{00000000-0005-0000-0000-0000D6000000}"/>
    <cellStyle name="Currency 57" xfId="130" xr:uid="{00000000-0005-0000-0000-0000D7000000}"/>
    <cellStyle name="Currency 58" xfId="132" xr:uid="{00000000-0005-0000-0000-0000D8000000}"/>
    <cellStyle name="Currency 59" xfId="131" xr:uid="{00000000-0005-0000-0000-0000D9000000}"/>
    <cellStyle name="Currency 6" xfId="26" xr:uid="{00000000-0005-0000-0000-0000DA000000}"/>
    <cellStyle name="Currency 60" xfId="135" xr:uid="{00000000-0005-0000-0000-0000DB000000}"/>
    <cellStyle name="Currency 61" xfId="137" xr:uid="{00000000-0005-0000-0000-0000DC000000}"/>
    <cellStyle name="Currency 62" xfId="139" xr:uid="{00000000-0005-0000-0000-0000DD000000}"/>
    <cellStyle name="Currency 63" xfId="141" xr:uid="{00000000-0005-0000-0000-0000DE000000}"/>
    <cellStyle name="Currency 64" xfId="143" xr:uid="{00000000-0005-0000-0000-0000DF000000}"/>
    <cellStyle name="Currency 65" xfId="145" xr:uid="{00000000-0005-0000-0000-0000E0000000}"/>
    <cellStyle name="Currency 66" xfId="147" xr:uid="{00000000-0005-0000-0000-0000E1000000}"/>
    <cellStyle name="Currency 67" xfId="149" xr:uid="{00000000-0005-0000-0000-0000E2000000}"/>
    <cellStyle name="Currency 68" xfId="151" xr:uid="{00000000-0005-0000-0000-0000E3000000}"/>
    <cellStyle name="Currency 69" xfId="97" xr:uid="{00000000-0005-0000-0000-0000E4000000}"/>
    <cellStyle name="Currency 7" xfId="29" xr:uid="{00000000-0005-0000-0000-0000E5000000}"/>
    <cellStyle name="Currency 70" xfId="153" xr:uid="{00000000-0005-0000-0000-0000E6000000}"/>
    <cellStyle name="Currency 71" xfId="155" xr:uid="{00000000-0005-0000-0000-0000E7000000}"/>
    <cellStyle name="Currency 72" xfId="157" xr:uid="{00000000-0005-0000-0000-0000E8000000}"/>
    <cellStyle name="Currency 73" xfId="159" xr:uid="{00000000-0005-0000-0000-0000E9000000}"/>
    <cellStyle name="Currency 74" xfId="161" xr:uid="{00000000-0005-0000-0000-0000EA000000}"/>
    <cellStyle name="Currency 75" xfId="163" xr:uid="{00000000-0005-0000-0000-0000EB000000}"/>
    <cellStyle name="Currency 76" xfId="165" xr:uid="{00000000-0005-0000-0000-0000EC000000}"/>
    <cellStyle name="Currency 77" xfId="167" xr:uid="{00000000-0005-0000-0000-0000ED000000}"/>
    <cellStyle name="Currency 78" xfId="169" xr:uid="{00000000-0005-0000-0000-0000EE000000}"/>
    <cellStyle name="Currency 79" xfId="171" xr:uid="{00000000-0005-0000-0000-0000EF000000}"/>
    <cellStyle name="Currency 8" xfId="31" xr:uid="{00000000-0005-0000-0000-0000F0000000}"/>
    <cellStyle name="Currency 80" xfId="173" xr:uid="{00000000-0005-0000-0000-0000F1000000}"/>
    <cellStyle name="Currency 81" xfId="175" xr:uid="{00000000-0005-0000-0000-0000F2000000}"/>
    <cellStyle name="Currency 82" xfId="177" xr:uid="{00000000-0005-0000-0000-0000F3000000}"/>
    <cellStyle name="Currency 83" xfId="179" xr:uid="{00000000-0005-0000-0000-0000F4000000}"/>
    <cellStyle name="Currency 84" xfId="181" xr:uid="{00000000-0005-0000-0000-0000F5000000}"/>
    <cellStyle name="Currency 85" xfId="183" xr:uid="{00000000-0005-0000-0000-0000F6000000}"/>
    <cellStyle name="Currency 86" xfId="185" xr:uid="{00000000-0005-0000-0000-0000F7000000}"/>
    <cellStyle name="Currency 87" xfId="186" xr:uid="{00000000-0005-0000-0000-0000F8000000}"/>
    <cellStyle name="Currency 88" xfId="150" xr:uid="{00000000-0005-0000-0000-0000F9000000}"/>
    <cellStyle name="Currency 89" xfId="188" xr:uid="{00000000-0005-0000-0000-0000FA000000}"/>
    <cellStyle name="Currency 9" xfId="33" xr:uid="{00000000-0005-0000-0000-0000FB000000}"/>
    <cellStyle name="Currency 90" xfId="189" xr:uid="{00000000-0005-0000-0000-0000FC000000}"/>
    <cellStyle name="Currency 91" xfId="193" xr:uid="{00000000-0005-0000-0000-0000FD000000}"/>
    <cellStyle name="Currency 92" xfId="192" xr:uid="{00000000-0005-0000-0000-0000FE000000}"/>
    <cellStyle name="Currency 93" xfId="196" xr:uid="{00000000-0005-0000-0000-0000FF000000}"/>
    <cellStyle name="Currency 94" xfId="200" xr:uid="{00000000-0005-0000-0000-000000010000}"/>
    <cellStyle name="Currency 95" xfId="205" xr:uid="{00000000-0005-0000-0000-000001010000}"/>
    <cellStyle name="Currency 96" xfId="206" xr:uid="{00000000-0005-0000-0000-000002010000}"/>
    <cellStyle name="Currency 97" xfId="208" xr:uid="{00000000-0005-0000-0000-000003010000}"/>
    <cellStyle name="Currency 98" xfId="210" xr:uid="{00000000-0005-0000-0000-000004010000}"/>
    <cellStyle name="Currency 99" xfId="212" xr:uid="{00000000-0005-0000-0000-000005010000}"/>
    <cellStyle name="Hyperlink" xfId="1" builtinId="8"/>
    <cellStyle name="Hyperlink 2" xfId="10" xr:uid="{00000000-0005-0000-0000-000007010000}"/>
    <cellStyle name="Normal" xfId="0" builtinId="0"/>
    <cellStyle name="Normal 2" xfId="2" xr:uid="{00000000-0005-0000-0000-000009010000}"/>
    <cellStyle name="Normal 3" xfId="11" xr:uid="{00000000-0005-0000-0000-00000A010000}"/>
    <cellStyle name="Normal 3 2" xfId="16" xr:uid="{00000000-0005-0000-0000-00000B010000}"/>
    <cellStyle name="Normal 4" xfId="271" xr:uid="{00000000-0005-0000-0000-00000C010000}"/>
    <cellStyle name="Normal 5" xfId="272" xr:uid="{AFFEAACA-F843-4799-98E7-96033C6CE2B2}"/>
    <cellStyle name="Percent" xfId="3" builtinId="5"/>
    <cellStyle name="Percent 2" xfId="5" xr:uid="{00000000-0005-0000-0000-00000E010000}"/>
    <cellStyle name="supText" xfId="4" xr:uid="{00000000-0005-0000-0000-00000F010000}"/>
  </cellStyles>
  <dxfs count="63">
    <dxf>
      <font>
        <strike/>
      </font>
      <fill>
        <patternFill>
          <bgColor rgb="FFAEAAAA"/>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color auto="1"/>
      </font>
      <fill>
        <patternFill>
          <bgColor theme="2" tint="-0.24994659260841701"/>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strike/>
      </font>
      <fill>
        <patternFill>
          <bgColor rgb="FFAEAAAA"/>
        </patternFill>
      </fill>
    </dxf>
    <dxf>
      <font>
        <color auto="1"/>
      </font>
      <fill>
        <patternFill>
          <bgColor theme="2" tint="-0.24994659260841701"/>
        </patternFill>
      </fill>
    </dxf>
    <dxf>
      <font>
        <color auto="1"/>
      </font>
      <fill>
        <patternFill>
          <bgColor theme="2" tint="-0.24994659260841701"/>
        </patternFill>
      </fill>
    </dxf>
    <dxf>
      <font>
        <strike/>
      </font>
      <fill>
        <patternFill>
          <bgColor rgb="FFAEAAAA"/>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b/>
        <i val="0"/>
        <color rgb="FFFF0000"/>
      </font>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b/>
        <i val="0"/>
        <color rgb="FFFF0000"/>
      </font>
      <fill>
        <patternFill>
          <bgColor rgb="FFFFFF00"/>
        </patternFill>
      </fill>
    </dxf>
    <dxf>
      <fill>
        <patternFill>
          <bgColor rgb="FFFFFF00"/>
        </patternFill>
      </fill>
    </dxf>
    <dxf>
      <fill>
        <patternFill>
          <bgColor rgb="FFFFFF00"/>
        </patternFill>
      </fill>
    </dxf>
    <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dxf>
    <dxf>
      <font>
        <color rgb="FFFF0000"/>
      </font>
      <fill>
        <patternFill>
          <bgColor rgb="FFFFFF00"/>
        </patternFill>
      </fill>
    </dxf>
    <dxf>
      <font>
        <color rgb="FFFF0000"/>
      </font>
      <fill>
        <patternFill>
          <bgColor rgb="FFFFFF00"/>
        </patternFill>
      </fill>
    </dxf>
    <dxf>
      <font>
        <color rgb="FFFF0000"/>
      </font>
      <fill>
        <patternFill>
          <bgColor rgb="FFFFFF00"/>
        </patternFill>
      </fill>
    </dxf>
    <dxf>
      <numFmt numFmtId="0" formatCode="General"/>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indent="0" justifyLastLine="0" shrinkToFit="0" readingOrder="0"/>
    </dxf>
    <dxf>
      <alignment horizontal="left" vertical="top" textRotation="0" wrapText="1" indent="0" justifyLastLine="0" shrinkToFit="0" readingOrder="0"/>
    </dxf>
    <dxf>
      <numFmt numFmtId="0" formatCode="General"/>
      <fill>
        <patternFill>
          <fgColor indexed="64"/>
          <bgColor rgb="FFFFFF00"/>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ill>
        <patternFill patternType="none">
          <fgColor indexed="64"/>
          <bgColor indexed="65"/>
        </patternFill>
      </fill>
    </dxf>
  </dxfs>
  <tableStyles count="0" defaultTableStyle="TableStyleMedium2" defaultPivotStyle="PivotStyleLight16"/>
  <colors>
    <mruColors>
      <color rgb="FFFFCCCC"/>
      <color rgb="FFFFFFFF"/>
      <color rgb="FFFF99FF"/>
      <color rgb="FF00FF00"/>
      <color rgb="FFAEAAAA"/>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rms/Fund/2018%20ex-ante%20contributions/000%20Tools%20and%20Templates/Template%20ex%20ante%20contributions/Combined%20Templates/Updated%20templates/SRF%202018%20template-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ex/Downloads/Kopie%20van%20SRF_Insinger_2019%20valu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drms/Fund/2019%20ex-ante%20contributions/000%20Tools%20and%20Templates/Template%20and%20taxonomy/Core%20Template/Old%20versions/SRF%202018%20template-EN%20-%20working%20version%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1. General Information"/>
      <sheetName val="2. Basic annual contribution"/>
      <sheetName val="3. Deductions"/>
      <sheetName val="4. Risk adjustment"/>
      <sheetName val="5. Definitions and guidance"/>
      <sheetName val="6. Validation rules"/>
    </sheetNames>
    <sheetDataSet>
      <sheetData sheetId="0"/>
      <sheetData sheetId="1"/>
      <sheetData sheetId="2">
        <row r="26">
          <cell r="F26" t="str">
            <v/>
          </cell>
          <cell r="P26" t="str">
            <v>Not applicable</v>
          </cell>
        </row>
        <row r="27">
          <cell r="P27" t="str">
            <v>Yes</v>
          </cell>
        </row>
        <row r="28">
          <cell r="P28" t="str">
            <v>No</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Data"/>
      <sheetName val="Read me"/>
      <sheetName val="1. General Information"/>
      <sheetName val="2. Basic annual contribution"/>
      <sheetName val="3. Deductions"/>
      <sheetName val="4. Risk adjustment"/>
      <sheetName val="5. Definitions and guidance"/>
      <sheetName val="6. Validation rules"/>
      <sheetName val="XBRL errors"/>
    </sheetNames>
    <sheetDataSet>
      <sheetData sheetId="0"/>
      <sheetData sheetId="1" refreshError="1"/>
      <sheetData sheetId="2"/>
      <sheetData sheetId="3">
        <row r="27">
          <cell r="P27" t="str">
            <v>Not applicable</v>
          </cell>
        </row>
        <row r="28">
          <cell r="P28" t="str">
            <v>Yes</v>
          </cell>
        </row>
        <row r="29">
          <cell r="P29" t="str">
            <v>No</v>
          </cell>
        </row>
      </sheetData>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1. General Information"/>
      <sheetName val="2. Basic annual contribution"/>
      <sheetName val="3. Deductions"/>
      <sheetName val="4. Risk adjustment"/>
      <sheetName val="5. Definitions and guidance"/>
      <sheetName val="6. Validation rules"/>
    </sheetNames>
    <sheetDataSet>
      <sheetData sheetId="0"/>
      <sheetData sheetId="1">
        <row r="9">
          <cell r="B9" t="str">
            <v>1A1</v>
          </cell>
        </row>
      </sheetData>
      <sheetData sheetId="2">
        <row r="16">
          <cell r="B16" t="str">
            <v>2A1</v>
          </cell>
        </row>
        <row r="26">
          <cell r="F26">
            <v>0</v>
          </cell>
          <cell r="P26" t="str">
            <v>Not Applicable</v>
          </cell>
        </row>
        <row r="27">
          <cell r="P27" t="str">
            <v>Yes</v>
          </cell>
        </row>
        <row r="28">
          <cell r="P28" t="str">
            <v>No</v>
          </cell>
        </row>
      </sheetData>
      <sheetData sheetId="3">
        <row r="31">
          <cell r="B31" t="str">
            <v>3A1</v>
          </cell>
        </row>
      </sheetData>
      <sheetData sheetId="4">
        <row r="26">
          <cell r="B26" t="str">
            <v>4A1</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S1:T22" totalsRowShown="0">
  <tableColumns count="2">
    <tableColumn id="1" xr3:uid="{00000000-0010-0000-0000-000001000000}" name="Country" dataDxfId="62"/>
    <tableColumn id="2" xr3:uid="{00000000-0010-0000-0000-000002000000}" name="Template Languag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O47" totalsRowShown="0" headerRowDxfId="61" dataDxfId="60">
  <tableColumns count="15">
    <tableColumn id="1" xr3:uid="{00000000-0010-0000-0100-000001000000}" name="EN" dataDxfId="59"/>
    <tableColumn id="2" xr3:uid="{00000000-0010-0000-0100-000002000000}" name="DE" dataDxfId="58">
      <calculatedColumnFormula>VLOOKUP($A2,'Master translation'!$D$864:$S$899,2,0)</calculatedColumnFormula>
    </tableColumn>
    <tableColumn id="3" xr3:uid="{00000000-0010-0000-0100-000003000000}" name="FR" dataDxfId="57">
      <calculatedColumnFormula>VLOOKUP($A2,'Master translation'!$D$864:$S$899,8,0)</calculatedColumnFormula>
    </tableColumn>
    <tableColumn id="4" xr3:uid="{00000000-0010-0000-0100-000004000000}" name="EL" dataDxfId="56">
      <calculatedColumnFormula>VLOOKUP($A2,'Master translation'!$D$864:$S$899,4,0)</calculatedColumnFormula>
    </tableColumn>
    <tableColumn id="5" xr3:uid="{00000000-0010-0000-0100-000005000000}" name="ES" dataDxfId="55">
      <calculatedColumnFormula>VLOOKUP($A2,'Master translation'!$D$864:$S$899,6,0)</calculatedColumnFormula>
    </tableColumn>
    <tableColumn id="6" xr3:uid="{00000000-0010-0000-0100-000006000000}" name="EE" dataDxfId="54">
      <calculatedColumnFormula>VLOOKUP($A2,'Master translation'!$D$864:$S$899,3,0)</calculatedColumnFormula>
    </tableColumn>
    <tableColumn id="7" xr3:uid="{00000000-0010-0000-0100-000007000000}" name="FI" dataDxfId="53">
      <calculatedColumnFormula>VLOOKUP($A2,'Master translation'!$D$864:$S$899,7,0)</calculatedColumnFormula>
    </tableColumn>
    <tableColumn id="8" xr3:uid="{00000000-0010-0000-0100-000008000000}" name="IT" dataDxfId="52">
      <calculatedColumnFormula>VLOOKUP($A2,'Master translation'!$D$864:$S$899,9,0)</calculatedColumnFormula>
    </tableColumn>
    <tableColumn id="9" xr3:uid="{00000000-0010-0000-0100-000009000000}" name="LT" dataDxfId="51">
      <calculatedColumnFormula>VLOOKUP($A2,'Master translation'!$D$864:$S$899,10,0)</calculatedColumnFormula>
    </tableColumn>
    <tableColumn id="10" xr3:uid="{00000000-0010-0000-0100-00000A000000}" name="LV" dataDxfId="50">
      <calculatedColumnFormula>VLOOKUP($A2,'Master translation'!$D$864:$S$899,11,0)</calculatedColumnFormula>
    </tableColumn>
    <tableColumn id="11" xr3:uid="{00000000-0010-0000-0100-00000B000000}" name="NL" dataDxfId="49">
      <calculatedColumnFormula>VLOOKUP($A2,'Master translation'!$D$864:$S$899,12,0)</calculatedColumnFormula>
    </tableColumn>
    <tableColumn id="12" xr3:uid="{00000000-0010-0000-0100-00000C000000}" name="SI" dataDxfId="48">
      <calculatedColumnFormula>VLOOKUP($A2,'Master translation'!$D$864:$S$899,13,0)</calculatedColumnFormula>
    </tableColumn>
    <tableColumn id="15" xr3:uid="{00000000-0010-0000-0100-00000F000000}" name="BG" dataDxfId="47">
      <calculatedColumnFormula>VLOOKUP($A2,'Master translation'!$D$864:$S$899,14,0)</calculatedColumnFormula>
    </tableColumn>
    <tableColumn id="14" xr3:uid="{00000000-0010-0000-0100-00000E000000}" name="HR" dataDxfId="46">
      <calculatedColumnFormula>VLOOKUP($A2,'Master translation'!$D$864:$S$899,15,0)</calculatedColumnFormula>
    </tableColumn>
    <tableColumn id="13" xr3:uid="{00000000-0010-0000-0100-00000D000000}" name="SK" dataDxfId="45">
      <calculatedColumnFormula>VLOOKUP($A2,'Master translation'!$D$864:$S$899,16,0)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Q1:Q47" totalsRowShown="0" headerRowDxfId="44" dataDxfId="43">
  <tableColumns count="1">
    <tableColumn id="1" xr3:uid="{00000000-0010-0000-0200-000001000000}" name="Translation" dataDxfId="42">
      <calculatedColumnFormula>IF(OR(ISBLANK('1. General Information'!$H$13),'1. General Information'!$H$13="EN"),Table3[[#This Row],[EN]],HLOOKUP(VLOOKUP('1. General Information'!$H$13,Table1[],2,FALSE),Table3[#All],ROW(A2),FALSE))</calculatedColumnFormula>
    </tableColumn>
  </tableColumns>
  <tableStyleInfo name="TableStyleMedium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V1:V4" totalsRowShown="0">
  <tableColumns count="1">
    <tableColumn id="1" xr3:uid="{00000000-0010-0000-0300-000001000000}" name="Yes / No / Not Applicable"/>
  </tableColumns>
  <tableStyleInfo name="TableStyleLight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V6:V9" totalsRowShown="0">
  <tableColumns count="1">
    <tableColumn id="1" xr3:uid="{00000000-0010-0000-0400-000001000000}" name="Individual / (sub-)consolidated"/>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andards.iso.org/iso/17442"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data.europa.eu/eli/reg_del/2015/63/2015-01-17" TargetMode="External"/><Relationship Id="rId3" Type="http://schemas.openxmlformats.org/officeDocument/2006/relationships/hyperlink" Target="http://data.europa.eu/eli/reg/2013/575/2019-06-27" TargetMode="External"/><Relationship Id="rId7" Type="http://schemas.openxmlformats.org/officeDocument/2006/relationships/hyperlink" Target="https://eur-lex.europa.eu/legal-content/EN/TXT/?uri=CELEX:02014L0059-20190627" TargetMode="External"/><Relationship Id="rId2" Type="http://schemas.openxmlformats.org/officeDocument/2006/relationships/hyperlink" Target="http://data.europa.eu/eli/reg_impl/2015/81/oj" TargetMode="External"/><Relationship Id="rId1" Type="http://schemas.openxmlformats.org/officeDocument/2006/relationships/hyperlink" Target="http://eur-lex.europa.eu/legal-content/EN/TXT/PDF/?uri=CELEX:32014R0806&amp;from=EN" TargetMode="External"/><Relationship Id="rId6" Type="http://schemas.openxmlformats.org/officeDocument/2006/relationships/hyperlink" Target="http://data.europa.eu/eli/reg/2014/806/oj" TargetMode="External"/><Relationship Id="rId5" Type="http://schemas.openxmlformats.org/officeDocument/2006/relationships/hyperlink" Target="http://data.europa.eu/eli/dir/2014/49/2014-07-02" TargetMode="External"/><Relationship Id="rId4" Type="http://schemas.openxmlformats.org/officeDocument/2006/relationships/hyperlink" Target="http://data.europa.eu/eli/reg_impl/2014/680/2018-12-01"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46932-50FA-4235-A309-16E3CCE95FB3}">
  <dimension ref="B3:F11"/>
  <sheetViews>
    <sheetView tabSelected="1" workbookViewId="0">
      <selection activeCell="C8" sqref="C8"/>
    </sheetView>
  </sheetViews>
  <sheetFormatPr defaultRowHeight="15" x14ac:dyDescent="0.25"/>
  <cols>
    <col min="2" max="2" width="16.85546875" bestFit="1" customWidth="1"/>
    <col min="3" max="3" width="15.42578125" customWidth="1"/>
  </cols>
  <sheetData>
    <row r="3" spans="2:6" x14ac:dyDescent="0.25">
      <c r="E3" t="s">
        <v>11045</v>
      </c>
      <c r="F3" t="s">
        <v>11046</v>
      </c>
    </row>
    <row r="4" spans="2:6" x14ac:dyDescent="0.25">
      <c r="C4" t="s">
        <v>11229</v>
      </c>
    </row>
    <row r="5" spans="2:6" x14ac:dyDescent="0.25">
      <c r="B5" t="s">
        <v>11047</v>
      </c>
      <c r="C5" t="s">
        <v>11230</v>
      </c>
    </row>
    <row r="6" spans="2:6" x14ac:dyDescent="0.25">
      <c r="B6" t="s">
        <v>11048</v>
      </c>
      <c r="C6" t="s">
        <v>11049</v>
      </c>
    </row>
    <row r="7" spans="2:6" x14ac:dyDescent="0.25">
      <c r="B7" t="s">
        <v>11050</v>
      </c>
      <c r="C7" s="442" t="s">
        <v>11064</v>
      </c>
    </row>
    <row r="8" spans="2:6" x14ac:dyDescent="0.25">
      <c r="B8" t="s">
        <v>11051</v>
      </c>
      <c r="C8" s="412">
        <f>'1. General Information'!F15</f>
        <v>0</v>
      </c>
    </row>
    <row r="9" spans="2:6" x14ac:dyDescent="0.25">
      <c r="B9" t="s">
        <v>11052</v>
      </c>
      <c r="C9" s="413">
        <v>44927</v>
      </c>
    </row>
    <row r="10" spans="2:6" x14ac:dyDescent="0.25">
      <c r="B10" t="s">
        <v>11053</v>
      </c>
      <c r="C10" s="413">
        <v>44957</v>
      </c>
    </row>
    <row r="11" spans="2:6" x14ac:dyDescent="0.25">
      <c r="E11" t="s">
        <v>11054</v>
      </c>
      <c r="F11" t="s">
        <v>11055</v>
      </c>
    </row>
  </sheetData>
  <hyperlinks>
    <hyperlink ref="C7" r:id="rId1" xr:uid="{B9CB00FF-615C-485F-9155-813ED9A0EF8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6"/>
  </sheetPr>
  <dimension ref="A1:U899"/>
  <sheetViews>
    <sheetView zoomScale="70" zoomScaleNormal="70" workbookViewId="0">
      <pane ySplit="23" topLeftCell="A732" activePane="bottomLeft" state="frozen"/>
      <selection activeCell="E732" sqref="E732"/>
      <selection pane="bottomLeft" activeCell="E732" sqref="E732"/>
    </sheetView>
  </sheetViews>
  <sheetFormatPr defaultColWidth="9.28515625" defaultRowHeight="12.75" x14ac:dyDescent="0.2"/>
  <cols>
    <col min="1" max="1" width="13.5703125" style="244" bestFit="1" customWidth="1"/>
    <col min="2" max="2" width="24.5703125" style="244" bestFit="1" customWidth="1"/>
    <col min="3" max="3" width="21.7109375" style="244" customWidth="1"/>
    <col min="4" max="4" width="20.5703125" style="248" customWidth="1"/>
    <col min="5" max="7" width="47.7109375" style="248" customWidth="1"/>
    <col min="8" max="8" width="49.7109375" style="248" customWidth="1"/>
    <col min="9" max="9" width="46.7109375" style="248" customWidth="1"/>
    <col min="10" max="15" width="50.7109375" style="248" customWidth="1"/>
    <col min="16" max="16" width="50.7109375" style="310" customWidth="1"/>
    <col min="17" max="17" width="58.7109375" style="310" customWidth="1"/>
    <col min="18" max="19" width="48.5703125" style="244" customWidth="1"/>
    <col min="20" max="20" width="19.28515625" style="244" customWidth="1"/>
    <col min="21" max="21" width="10.28515625" style="311" customWidth="1"/>
    <col min="22" max="22" width="9.28515625" style="244" customWidth="1"/>
    <col min="23" max="16384" width="9.28515625" style="244"/>
  </cols>
  <sheetData>
    <row r="1" spans="2:21" x14ac:dyDescent="0.2">
      <c r="D1" s="244"/>
      <c r="E1" s="244"/>
      <c r="F1" s="244"/>
      <c r="G1" s="244"/>
      <c r="H1" s="244"/>
      <c r="I1" s="244"/>
      <c r="J1" s="244"/>
      <c r="K1" s="244"/>
      <c r="L1" s="244"/>
      <c r="M1" s="244"/>
      <c r="N1" s="244"/>
      <c r="O1" s="244"/>
      <c r="P1" s="285"/>
      <c r="Q1" s="244"/>
    </row>
    <row r="2" spans="2:21" x14ac:dyDescent="0.2">
      <c r="B2" s="245"/>
      <c r="C2" s="246"/>
      <c r="D2" s="246"/>
      <c r="E2" s="247"/>
      <c r="F2" s="247"/>
      <c r="G2" s="247"/>
      <c r="H2" s="247"/>
      <c r="I2" s="247"/>
      <c r="J2" s="247"/>
      <c r="K2" s="247"/>
      <c r="L2" s="247"/>
      <c r="M2" s="247"/>
      <c r="N2" s="247"/>
      <c r="O2" s="247"/>
      <c r="P2" s="309"/>
      <c r="Q2" s="247"/>
      <c r="R2" s="247"/>
      <c r="S2" s="247"/>
    </row>
    <row r="3" spans="2:21" x14ac:dyDescent="0.2">
      <c r="B3" s="247"/>
      <c r="C3" s="247"/>
      <c r="D3" s="247"/>
      <c r="E3" s="247"/>
      <c r="F3" s="247"/>
      <c r="G3" s="247"/>
      <c r="H3" s="247"/>
      <c r="I3" s="247"/>
      <c r="J3" s="247"/>
      <c r="K3" s="247"/>
      <c r="L3" s="247"/>
      <c r="M3" s="247"/>
      <c r="N3" s="247"/>
      <c r="O3" s="247"/>
      <c r="P3" s="309"/>
      <c r="Q3" s="247"/>
      <c r="R3" s="247"/>
      <c r="S3" s="247"/>
    </row>
    <row r="4" spans="2:21" ht="45" x14ac:dyDescent="0.6">
      <c r="B4" s="247"/>
      <c r="C4" s="247"/>
      <c r="D4" s="306" t="s">
        <v>7413</v>
      </c>
      <c r="E4" s="247"/>
      <c r="F4" s="247"/>
      <c r="G4" s="247"/>
      <c r="H4" s="247"/>
      <c r="I4" s="247"/>
      <c r="J4" s="247"/>
      <c r="K4" s="247"/>
      <c r="L4" s="247"/>
      <c r="M4" s="247"/>
      <c r="N4" s="247"/>
      <c r="O4" s="247"/>
      <c r="P4" s="309"/>
      <c r="Q4" s="247"/>
      <c r="R4" s="247"/>
      <c r="S4" s="247"/>
    </row>
    <row r="5" spans="2:21" x14ac:dyDescent="0.2">
      <c r="B5" s="247"/>
      <c r="C5" s="247"/>
      <c r="D5" s="247"/>
      <c r="E5" s="247"/>
      <c r="F5" s="247"/>
      <c r="G5" s="247"/>
      <c r="H5" s="247"/>
      <c r="I5" s="247"/>
      <c r="J5" s="247"/>
      <c r="K5" s="247"/>
      <c r="L5" s="247"/>
      <c r="M5" s="247"/>
      <c r="N5" s="247"/>
      <c r="O5" s="247"/>
      <c r="P5" s="309"/>
      <c r="Q5" s="247"/>
      <c r="R5" s="247"/>
      <c r="S5" s="247"/>
    </row>
    <row r="6" spans="2:21" ht="13.5" thickBot="1" x14ac:dyDescent="0.25">
      <c r="D6" s="244"/>
      <c r="E6" s="321"/>
      <c r="F6" s="321"/>
      <c r="G6" s="321"/>
      <c r="H6" s="321"/>
      <c r="I6" s="321"/>
      <c r="J6" s="321"/>
      <c r="K6" s="321"/>
      <c r="L6" s="321"/>
      <c r="M6" s="321"/>
      <c r="N6" s="321"/>
      <c r="O6" s="321"/>
      <c r="P6" s="321"/>
      <c r="Q6" s="321"/>
      <c r="R6" s="321"/>
      <c r="S6" s="321"/>
    </row>
    <row r="7" spans="2:21" ht="13.5" thickBot="1" x14ac:dyDescent="0.25">
      <c r="D7" s="244"/>
      <c r="E7" s="244"/>
      <c r="F7" s="244"/>
      <c r="G7" s="244"/>
      <c r="H7" s="324"/>
      <c r="I7" s="325"/>
      <c r="J7" s="244"/>
      <c r="K7" s="244"/>
      <c r="L7" s="244"/>
      <c r="M7" s="244"/>
      <c r="N7" s="244"/>
      <c r="O7" s="244"/>
      <c r="P7" s="244"/>
      <c r="Q7" s="244"/>
      <c r="U7" s="244"/>
    </row>
    <row r="8" spans="2:21" ht="13.5" hidden="1" thickBot="1" x14ac:dyDescent="0.25">
      <c r="D8" s="244"/>
      <c r="E8" s="244"/>
      <c r="F8" s="244"/>
      <c r="G8" s="244"/>
      <c r="H8" s="322"/>
      <c r="I8" s="323"/>
      <c r="J8" s="244"/>
      <c r="K8" s="244"/>
      <c r="L8" s="244"/>
      <c r="M8" s="244"/>
      <c r="N8" s="244"/>
      <c r="O8" s="244"/>
      <c r="P8" s="244"/>
      <c r="Q8" s="244"/>
      <c r="U8" s="244"/>
    </row>
    <row r="9" spans="2:21" ht="13.5" hidden="1" thickBot="1" x14ac:dyDescent="0.25">
      <c r="D9" s="244"/>
      <c r="E9" s="249"/>
      <c r="F9" s="249"/>
      <c r="G9" s="249"/>
      <c r="H9" s="249"/>
      <c r="I9" s="249"/>
      <c r="J9" s="249"/>
      <c r="K9" s="249"/>
      <c r="L9" s="249"/>
      <c r="M9" s="249"/>
      <c r="N9" s="249"/>
      <c r="O9" s="249"/>
      <c r="P9" s="249"/>
      <c r="Q9" s="249"/>
      <c r="R9" s="249"/>
      <c r="S9" s="249"/>
      <c r="U9" s="244"/>
    </row>
    <row r="10" spans="2:21" ht="13.5" hidden="1" thickBot="1" x14ac:dyDescent="0.25">
      <c r="B10" s="244" t="s">
        <v>667</v>
      </c>
      <c r="C10" s="244">
        <v>34</v>
      </c>
      <c r="D10" s="244"/>
      <c r="G10" s="244"/>
      <c r="H10" s="322"/>
      <c r="I10" s="323"/>
      <c r="J10" s="244"/>
      <c r="K10" s="244"/>
      <c r="L10" s="244"/>
      <c r="M10" s="244"/>
      <c r="N10" s="244"/>
      <c r="O10" s="244"/>
      <c r="P10" s="244"/>
      <c r="Q10" s="244"/>
      <c r="U10" s="244"/>
    </row>
    <row r="11" spans="2:21" ht="15" hidden="1" customHeight="1" x14ac:dyDescent="0.2">
      <c r="B11" s="244" t="s">
        <v>668</v>
      </c>
      <c r="C11" s="244">
        <v>1</v>
      </c>
      <c r="D11" s="244"/>
      <c r="G11" s="244"/>
      <c r="H11" s="322"/>
      <c r="I11" s="323"/>
      <c r="J11" s="244"/>
      <c r="K11" s="244"/>
      <c r="L11" s="244"/>
      <c r="M11" s="298"/>
      <c r="N11" s="298"/>
      <c r="O11" s="298"/>
      <c r="P11" s="298"/>
      <c r="Q11" s="244"/>
      <c r="U11" s="244"/>
    </row>
    <row r="12" spans="2:21" ht="15" hidden="1" customHeight="1" x14ac:dyDescent="0.2">
      <c r="D12" s="244"/>
      <c r="H12" s="322"/>
      <c r="I12" s="323"/>
      <c r="P12" s="248"/>
      <c r="Q12" s="248"/>
      <c r="R12" s="248"/>
      <c r="S12" s="248"/>
      <c r="U12" s="244"/>
    </row>
    <row r="13" spans="2:21" ht="15" hidden="1" customHeight="1" x14ac:dyDescent="0.2">
      <c r="B13" s="244" t="s">
        <v>669</v>
      </c>
      <c r="C13" s="244">
        <v>822</v>
      </c>
      <c r="D13" s="244"/>
      <c r="H13" s="322"/>
      <c r="I13" s="323"/>
      <c r="P13" s="248"/>
      <c r="Q13" s="248"/>
      <c r="R13" s="248"/>
      <c r="S13" s="248"/>
      <c r="U13" s="244"/>
    </row>
    <row r="14" spans="2:21" ht="15" hidden="1" customHeight="1" x14ac:dyDescent="0.2">
      <c r="D14" s="244"/>
      <c r="H14" s="322"/>
      <c r="I14" s="323"/>
      <c r="P14" s="248"/>
      <c r="Q14" s="248"/>
      <c r="R14" s="248"/>
      <c r="S14" s="248"/>
      <c r="U14" s="244"/>
    </row>
    <row r="15" spans="2:21" ht="15" hidden="1" customHeight="1" x14ac:dyDescent="0.2">
      <c r="B15" s="318" t="s">
        <v>670</v>
      </c>
      <c r="C15" s="317" t="s">
        <v>671</v>
      </c>
      <c r="D15" s="244"/>
      <c r="H15" s="322"/>
      <c r="I15" s="323"/>
      <c r="P15" s="248"/>
      <c r="Q15" s="248"/>
      <c r="R15" s="248"/>
      <c r="S15" s="248"/>
      <c r="U15" s="244"/>
    </row>
    <row r="16" spans="2:21" ht="15" hidden="1" customHeight="1" x14ac:dyDescent="0.2">
      <c r="B16" s="318" t="s">
        <v>672</v>
      </c>
      <c r="C16" s="317" t="s">
        <v>673</v>
      </c>
      <c r="D16" s="244"/>
      <c r="H16" s="322"/>
      <c r="I16" s="323"/>
      <c r="P16" s="248"/>
      <c r="Q16" s="248"/>
      <c r="R16" s="248"/>
      <c r="S16" s="248"/>
      <c r="U16" s="244"/>
    </row>
    <row r="17" spans="1:21" ht="15" hidden="1" customHeight="1" x14ac:dyDescent="0.2">
      <c r="B17" s="318" t="s">
        <v>674</v>
      </c>
      <c r="C17" s="317" t="s">
        <v>675</v>
      </c>
      <c r="D17" s="244"/>
      <c r="H17" s="322"/>
      <c r="I17" s="323"/>
      <c r="P17" s="248"/>
      <c r="Q17" s="248"/>
      <c r="R17" s="248"/>
      <c r="S17" s="248"/>
      <c r="U17" s="244"/>
    </row>
    <row r="18" spans="1:21" ht="15" hidden="1" customHeight="1" x14ac:dyDescent="0.2">
      <c r="B18" s="318" t="s">
        <v>676</v>
      </c>
      <c r="C18" s="317" t="s">
        <v>677</v>
      </c>
      <c r="D18" s="244"/>
      <c r="H18" s="322"/>
      <c r="I18" s="323"/>
      <c r="P18" s="248"/>
      <c r="Q18" s="248"/>
      <c r="R18" s="248"/>
      <c r="S18" s="248"/>
      <c r="U18" s="244"/>
    </row>
    <row r="19" spans="1:21" ht="15" hidden="1" customHeight="1" x14ac:dyDescent="0.2">
      <c r="B19" s="318" t="s">
        <v>678</v>
      </c>
      <c r="C19" s="317" t="s">
        <v>679</v>
      </c>
      <c r="D19" s="244"/>
      <c r="H19" s="322"/>
      <c r="I19" s="323"/>
      <c r="P19" s="248"/>
      <c r="Q19" s="248"/>
      <c r="R19" s="248"/>
      <c r="S19" s="248"/>
      <c r="U19" s="244"/>
    </row>
    <row r="20" spans="1:21" ht="13.5" hidden="1" thickBot="1" x14ac:dyDescent="0.25">
      <c r="B20" s="318" t="s">
        <v>680</v>
      </c>
      <c r="C20" s="317" t="s">
        <v>681</v>
      </c>
      <c r="D20" s="244"/>
      <c r="H20" s="322"/>
      <c r="I20" s="323"/>
      <c r="P20" s="248"/>
      <c r="Q20" s="248"/>
      <c r="R20" s="248"/>
      <c r="S20" s="248"/>
      <c r="U20" s="244"/>
    </row>
    <row r="21" spans="1:21" ht="13.5" hidden="1" thickBot="1" x14ac:dyDescent="0.25">
      <c r="B21" s="318" t="s">
        <v>682</v>
      </c>
      <c r="C21" s="317" t="s">
        <v>683</v>
      </c>
      <c r="D21" s="244"/>
      <c r="E21" s="244"/>
      <c r="F21" s="244"/>
      <c r="G21" s="244"/>
      <c r="H21" s="244"/>
      <c r="I21" s="244"/>
      <c r="J21" s="244"/>
      <c r="K21" s="244"/>
      <c r="L21" s="244"/>
      <c r="M21" s="244"/>
      <c r="N21" s="244"/>
      <c r="O21" s="244"/>
      <c r="P21" s="244"/>
      <c r="Q21" s="301"/>
      <c r="U21" s="244"/>
    </row>
    <row r="22" spans="1:21" s="249" customFormat="1" ht="13.5" hidden="1" thickBot="1" x14ac:dyDescent="0.25">
      <c r="B22" s="244" t="s">
        <v>8248</v>
      </c>
      <c r="C22" s="244">
        <v>15</v>
      </c>
      <c r="D22" s="244"/>
      <c r="E22" s="308"/>
      <c r="F22" s="308"/>
      <c r="G22" s="308"/>
      <c r="H22" s="308"/>
      <c r="I22" s="308"/>
      <c r="J22" s="308"/>
      <c r="K22" s="308"/>
      <c r="L22" s="308"/>
      <c r="M22" s="308"/>
      <c r="N22" s="308"/>
      <c r="O22" s="308"/>
      <c r="P22" s="308"/>
      <c r="Q22" s="308"/>
      <c r="R22" s="308"/>
      <c r="S22" s="308"/>
    </row>
    <row r="23" spans="1:21" s="307" customFormat="1" ht="131.25" x14ac:dyDescent="0.3">
      <c r="A23" s="284"/>
      <c r="B23" s="250" t="s">
        <v>209</v>
      </c>
      <c r="C23" s="250" t="s">
        <v>17</v>
      </c>
      <c r="D23" s="250" t="s">
        <v>684</v>
      </c>
      <c r="E23" s="381" t="s">
        <v>244</v>
      </c>
      <c r="F23" s="381" t="s">
        <v>337</v>
      </c>
      <c r="G23" s="381" t="s">
        <v>246</v>
      </c>
      <c r="H23" s="381" t="s">
        <v>243</v>
      </c>
      <c r="I23" s="381" t="s">
        <v>247</v>
      </c>
      <c r="J23" s="381" t="s">
        <v>248</v>
      </c>
      <c r="K23" s="381" t="s">
        <v>245</v>
      </c>
      <c r="L23" s="381" t="s">
        <v>249</v>
      </c>
      <c r="M23" s="381" t="s">
        <v>250</v>
      </c>
      <c r="N23" s="411" t="s">
        <v>251</v>
      </c>
      <c r="O23" s="410" t="s">
        <v>252</v>
      </c>
      <c r="P23" s="381" t="s">
        <v>253</v>
      </c>
      <c r="Q23" s="381" t="s">
        <v>7640</v>
      </c>
      <c r="R23" s="381" t="s">
        <v>9308</v>
      </c>
      <c r="S23" s="381" t="s">
        <v>254</v>
      </c>
      <c r="T23" s="380" t="s">
        <v>9326</v>
      </c>
      <c r="U23" s="384" t="s">
        <v>10448</v>
      </c>
    </row>
    <row r="24" spans="1:21" x14ac:dyDescent="0.2">
      <c r="A24" s="284"/>
      <c r="B24" s="250"/>
      <c r="C24" s="250"/>
      <c r="D24" s="250"/>
      <c r="E24" s="382" t="s">
        <v>685</v>
      </c>
      <c r="F24" s="382" t="s">
        <v>1083</v>
      </c>
      <c r="G24" s="382" t="s">
        <v>1346</v>
      </c>
      <c r="H24" s="382" t="s">
        <v>2657</v>
      </c>
      <c r="I24" s="382" t="s">
        <v>7392</v>
      </c>
      <c r="J24" s="382" t="s">
        <v>7393</v>
      </c>
      <c r="K24" s="382" t="s">
        <v>5732</v>
      </c>
      <c r="L24" s="382" t="s">
        <v>7394</v>
      </c>
      <c r="M24" s="382" t="s">
        <v>7395</v>
      </c>
      <c r="N24" s="382" t="s">
        <v>7396</v>
      </c>
      <c r="O24" s="382" t="s">
        <v>7397</v>
      </c>
      <c r="P24" s="382" t="s">
        <v>7398</v>
      </c>
      <c r="Q24" s="382" t="s">
        <v>7399</v>
      </c>
      <c r="R24" s="382" t="s">
        <v>7641</v>
      </c>
      <c r="S24" s="382" t="s">
        <v>9319</v>
      </c>
      <c r="T24" s="284"/>
      <c r="U24" s="244"/>
    </row>
    <row r="25" spans="1:21" s="284" customFormat="1" x14ac:dyDescent="0.2">
      <c r="A25" s="244" t="str">
        <f t="shared" ref="A25:A89" si="0">"Tab"&amp;B25&amp;"_Cell_"&amp;+D25</f>
        <v>Tab1_Cell_B4</v>
      </c>
      <c r="B25" s="250" t="s">
        <v>685</v>
      </c>
      <c r="C25" s="250" t="s">
        <v>8091</v>
      </c>
      <c r="D25" s="250" t="s">
        <v>754</v>
      </c>
      <c r="E25" s="388" t="s">
        <v>8093</v>
      </c>
      <c r="F25" s="388" t="s">
        <v>8097</v>
      </c>
      <c r="G25" s="388" t="s">
        <v>8095</v>
      </c>
      <c r="H25" s="388" t="s">
        <v>8092</v>
      </c>
      <c r="I25" s="388" t="s">
        <v>8096</v>
      </c>
      <c r="J25" s="388" t="s">
        <v>8098</v>
      </c>
      <c r="K25" s="388" t="s">
        <v>8094</v>
      </c>
      <c r="L25" s="388" t="s">
        <v>8099</v>
      </c>
      <c r="M25" s="388" t="s">
        <v>8100</v>
      </c>
      <c r="N25" s="388" t="s">
        <v>8343</v>
      </c>
      <c r="O25" s="388" t="s">
        <v>8101</v>
      </c>
      <c r="P25" s="388" t="s">
        <v>8102</v>
      </c>
      <c r="Q25" s="389" t="s">
        <v>7824</v>
      </c>
      <c r="R25" s="388" t="s">
        <v>9583</v>
      </c>
      <c r="S25" s="388" t="s">
        <v>8103</v>
      </c>
      <c r="T25" s="244" t="str">
        <f>A25</f>
        <v>Tab1_Cell_B4</v>
      </c>
    </row>
    <row r="26" spans="1:21" ht="38.25" customHeight="1" x14ac:dyDescent="0.2">
      <c r="A26" s="244" t="str">
        <f t="shared" si="0"/>
        <v>Tab1_Cell_B6</v>
      </c>
      <c r="B26" s="250">
        <v>1</v>
      </c>
      <c r="C26" s="342" t="s">
        <v>8104</v>
      </c>
      <c r="D26" s="250" t="s">
        <v>686</v>
      </c>
      <c r="E26" s="388" t="s">
        <v>687</v>
      </c>
      <c r="F26" s="388" t="s">
        <v>688</v>
      </c>
      <c r="G26" s="388" t="s">
        <v>689</v>
      </c>
      <c r="H26" s="388" t="s">
        <v>690</v>
      </c>
      <c r="I26" s="388" t="s">
        <v>691</v>
      </c>
      <c r="J26" s="388" t="s">
        <v>692</v>
      </c>
      <c r="K26" s="388" t="s">
        <v>693</v>
      </c>
      <c r="L26" s="388" t="s">
        <v>8249</v>
      </c>
      <c r="M26" s="388" t="s">
        <v>694</v>
      </c>
      <c r="N26" s="388" t="s">
        <v>695</v>
      </c>
      <c r="O26" s="388" t="s">
        <v>696</v>
      </c>
      <c r="P26" s="388" t="s">
        <v>697</v>
      </c>
      <c r="Q26" s="389" t="s">
        <v>7642</v>
      </c>
      <c r="R26" s="389" t="s">
        <v>9793</v>
      </c>
      <c r="S26" s="389" t="s">
        <v>698</v>
      </c>
      <c r="T26" s="244" t="str">
        <f t="shared" ref="T26:T89" si="1">A26</f>
        <v>Tab1_Cell_B6</v>
      </c>
      <c r="U26" s="244"/>
    </row>
    <row r="27" spans="1:21" ht="25.5" customHeight="1" x14ac:dyDescent="0.2">
      <c r="A27" s="244" t="str">
        <f t="shared" si="0"/>
        <v>Tab1_Cell_B18</v>
      </c>
      <c r="B27" s="250">
        <v>1</v>
      </c>
      <c r="C27" s="342" t="s">
        <v>8105</v>
      </c>
      <c r="D27" s="250" t="s">
        <v>699</v>
      </c>
      <c r="E27" s="388" t="s">
        <v>700</v>
      </c>
      <c r="F27" s="388" t="s">
        <v>701</v>
      </c>
      <c r="G27" s="388" t="s">
        <v>702</v>
      </c>
      <c r="H27" s="388" t="s">
        <v>703</v>
      </c>
      <c r="I27" s="388" t="s">
        <v>704</v>
      </c>
      <c r="J27" s="388" t="s">
        <v>705</v>
      </c>
      <c r="K27" s="388" t="s">
        <v>706</v>
      </c>
      <c r="L27" s="388" t="s">
        <v>707</v>
      </c>
      <c r="M27" s="388" t="s">
        <v>708</v>
      </c>
      <c r="N27" s="388" t="s">
        <v>709</v>
      </c>
      <c r="O27" s="388" t="s">
        <v>710</v>
      </c>
      <c r="P27" s="388" t="s">
        <v>711</v>
      </c>
      <c r="Q27" s="389" t="s">
        <v>7643</v>
      </c>
      <c r="R27" s="389" t="s">
        <v>9794</v>
      </c>
      <c r="S27" s="389" t="s">
        <v>712</v>
      </c>
      <c r="T27" s="244" t="str">
        <f t="shared" si="1"/>
        <v>Tab1_Cell_B18</v>
      </c>
      <c r="U27" s="244"/>
    </row>
    <row r="28" spans="1:21" ht="38.25" customHeight="1" x14ac:dyDescent="0.2">
      <c r="A28" s="244" t="str">
        <f t="shared" si="0"/>
        <v>Tab1_Cell_B27</v>
      </c>
      <c r="B28" s="250">
        <v>1</v>
      </c>
      <c r="C28" s="342" t="s">
        <v>8106</v>
      </c>
      <c r="D28" s="250" t="s">
        <v>713</v>
      </c>
      <c r="E28" s="388" t="s">
        <v>714</v>
      </c>
      <c r="F28" s="388" t="s">
        <v>715</v>
      </c>
      <c r="G28" s="388" t="s">
        <v>716</v>
      </c>
      <c r="H28" s="388" t="s">
        <v>717</v>
      </c>
      <c r="I28" s="388" t="s">
        <v>718</v>
      </c>
      <c r="J28" s="388" t="s">
        <v>719</v>
      </c>
      <c r="K28" s="388" t="s">
        <v>720</v>
      </c>
      <c r="L28" s="388" t="s">
        <v>721</v>
      </c>
      <c r="M28" s="388" t="s">
        <v>722</v>
      </c>
      <c r="N28" s="388" t="s">
        <v>723</v>
      </c>
      <c r="O28" s="388" t="s">
        <v>724</v>
      </c>
      <c r="P28" s="388" t="s">
        <v>725</v>
      </c>
      <c r="Q28" s="389" t="s">
        <v>7644</v>
      </c>
      <c r="R28" s="389" t="s">
        <v>9327</v>
      </c>
      <c r="S28" s="389" t="s">
        <v>726</v>
      </c>
      <c r="T28" s="244" t="str">
        <f t="shared" si="1"/>
        <v>Tab1_Cell_B27</v>
      </c>
      <c r="U28" s="244"/>
    </row>
    <row r="29" spans="1:21" ht="38.25" customHeight="1" x14ac:dyDescent="0.2">
      <c r="A29" s="244" t="str">
        <f t="shared" si="0"/>
        <v>Tab1_Cell_B41</v>
      </c>
      <c r="B29" s="250">
        <v>1</v>
      </c>
      <c r="C29" s="342" t="s">
        <v>8107</v>
      </c>
      <c r="D29" s="250" t="s">
        <v>727</v>
      </c>
      <c r="E29" s="388" t="s">
        <v>728</v>
      </c>
      <c r="F29" s="388" t="s">
        <v>729</v>
      </c>
      <c r="G29" s="388" t="s">
        <v>730</v>
      </c>
      <c r="H29" s="388" t="s">
        <v>731</v>
      </c>
      <c r="I29" s="388" t="s">
        <v>732</v>
      </c>
      <c r="J29" s="388" t="s">
        <v>733</v>
      </c>
      <c r="K29" s="388" t="s">
        <v>734</v>
      </c>
      <c r="L29" s="388" t="s">
        <v>735</v>
      </c>
      <c r="M29" s="388" t="s">
        <v>736</v>
      </c>
      <c r="N29" s="388" t="s">
        <v>737</v>
      </c>
      <c r="O29" s="388" t="s">
        <v>738</v>
      </c>
      <c r="P29" s="388" t="s">
        <v>739</v>
      </c>
      <c r="Q29" s="389" t="s">
        <v>7645</v>
      </c>
      <c r="R29" s="389" t="s">
        <v>9328</v>
      </c>
      <c r="S29" s="389" t="s">
        <v>740</v>
      </c>
      <c r="T29" s="244" t="str">
        <f t="shared" si="1"/>
        <v>Tab1_Cell_B41</v>
      </c>
      <c r="U29" s="244"/>
    </row>
    <row r="30" spans="1:21" ht="12.75" customHeight="1" x14ac:dyDescent="0.2">
      <c r="A30" s="244" t="str">
        <f t="shared" si="0"/>
        <v>Tab1_Cell_B47</v>
      </c>
      <c r="B30" s="250">
        <v>1</v>
      </c>
      <c r="C30" s="342" t="s">
        <v>8108</v>
      </c>
      <c r="D30" s="250" t="s">
        <v>741</v>
      </c>
      <c r="E30" s="388" t="s">
        <v>742</v>
      </c>
      <c r="F30" s="388" t="s">
        <v>743</v>
      </c>
      <c r="G30" s="388" t="s">
        <v>744</v>
      </c>
      <c r="H30" s="388" t="s">
        <v>139</v>
      </c>
      <c r="I30" s="388" t="s">
        <v>745</v>
      </c>
      <c r="J30" s="388" t="s">
        <v>746</v>
      </c>
      <c r="K30" s="388" t="s">
        <v>747</v>
      </c>
      <c r="L30" s="388" t="s">
        <v>748</v>
      </c>
      <c r="M30" s="388" t="s">
        <v>749</v>
      </c>
      <c r="N30" s="388" t="s">
        <v>750</v>
      </c>
      <c r="O30" s="388" t="s">
        <v>751</v>
      </c>
      <c r="P30" s="388" t="s">
        <v>752</v>
      </c>
      <c r="Q30" s="388" t="s">
        <v>10150</v>
      </c>
      <c r="R30" s="389" t="s">
        <v>9329</v>
      </c>
      <c r="S30" s="389" t="s">
        <v>753</v>
      </c>
      <c r="T30" s="244" t="str">
        <f t="shared" si="1"/>
        <v>Tab1_Cell_B47</v>
      </c>
      <c r="U30" s="244"/>
    </row>
    <row r="31" spans="1:21" x14ac:dyDescent="0.2">
      <c r="A31" s="244" t="str">
        <f t="shared" si="0"/>
        <v>Tab1_Cell_C9</v>
      </c>
      <c r="B31" s="250">
        <v>1</v>
      </c>
      <c r="C31" s="250" t="s">
        <v>7</v>
      </c>
      <c r="D31" s="250" t="s">
        <v>755</v>
      </c>
      <c r="E31" s="388" t="s">
        <v>756</v>
      </c>
      <c r="F31" s="388" t="s">
        <v>757</v>
      </c>
      <c r="G31" s="388" t="s">
        <v>758</v>
      </c>
      <c r="H31" s="388" t="s">
        <v>759</v>
      </c>
      <c r="I31" s="388" t="s">
        <v>760</v>
      </c>
      <c r="J31" s="388" t="s">
        <v>761</v>
      </c>
      <c r="K31" s="388" t="s">
        <v>762</v>
      </c>
      <c r="L31" s="388" t="s">
        <v>763</v>
      </c>
      <c r="M31" s="388" t="s">
        <v>764</v>
      </c>
      <c r="N31" s="388" t="s">
        <v>765</v>
      </c>
      <c r="O31" s="388" t="s">
        <v>766</v>
      </c>
      <c r="P31" s="388" t="s">
        <v>767</v>
      </c>
      <c r="Q31" s="389" t="s">
        <v>7646</v>
      </c>
      <c r="R31" s="389" t="s">
        <v>9330</v>
      </c>
      <c r="S31" s="389" t="s">
        <v>768</v>
      </c>
      <c r="T31" s="244" t="str">
        <f t="shared" si="1"/>
        <v>Tab1_Cell_C9</v>
      </c>
      <c r="U31" s="244"/>
    </row>
    <row r="32" spans="1:21" ht="12.75" customHeight="1" x14ac:dyDescent="0.2">
      <c r="A32" s="244" t="str">
        <f t="shared" si="0"/>
        <v>Tab1_Cell_C10</v>
      </c>
      <c r="B32" s="250">
        <v>1</v>
      </c>
      <c r="C32" s="250" t="s">
        <v>8</v>
      </c>
      <c r="D32" s="250" t="s">
        <v>769</v>
      </c>
      <c r="E32" s="388" t="s">
        <v>770</v>
      </c>
      <c r="F32" s="388" t="s">
        <v>771</v>
      </c>
      <c r="G32" s="388" t="s">
        <v>772</v>
      </c>
      <c r="H32" s="388" t="s">
        <v>773</v>
      </c>
      <c r="I32" s="388" t="s">
        <v>774</v>
      </c>
      <c r="J32" s="388" t="s">
        <v>775</v>
      </c>
      <c r="K32" s="388" t="s">
        <v>776</v>
      </c>
      <c r="L32" s="388" t="s">
        <v>777</v>
      </c>
      <c r="M32" s="388" t="s">
        <v>778</v>
      </c>
      <c r="N32" s="388" t="s">
        <v>779</v>
      </c>
      <c r="O32" s="388" t="s">
        <v>780</v>
      </c>
      <c r="P32" s="388" t="s">
        <v>781</v>
      </c>
      <c r="Q32" s="389" t="s">
        <v>7647</v>
      </c>
      <c r="R32" s="389" t="s">
        <v>9331</v>
      </c>
      <c r="S32" s="389" t="s">
        <v>782</v>
      </c>
      <c r="T32" s="244" t="str">
        <f t="shared" si="1"/>
        <v>Tab1_Cell_C10</v>
      </c>
      <c r="U32" s="244"/>
    </row>
    <row r="33" spans="1:21" ht="12.75" customHeight="1" x14ac:dyDescent="0.2">
      <c r="A33" s="244" t="str">
        <f t="shared" si="0"/>
        <v>Tab1_Cell_C11</v>
      </c>
      <c r="B33" s="250">
        <v>1</v>
      </c>
      <c r="C33" s="250" t="s">
        <v>9</v>
      </c>
      <c r="D33" s="250" t="s">
        <v>783</v>
      </c>
      <c r="E33" s="388" t="s">
        <v>784</v>
      </c>
      <c r="F33" s="388" t="s">
        <v>785</v>
      </c>
      <c r="G33" s="388" t="s">
        <v>786</v>
      </c>
      <c r="H33" s="388" t="s">
        <v>787</v>
      </c>
      <c r="I33" s="388" t="s">
        <v>788</v>
      </c>
      <c r="J33" s="388" t="s">
        <v>789</v>
      </c>
      <c r="K33" s="388" t="s">
        <v>790</v>
      </c>
      <c r="L33" s="388" t="s">
        <v>791</v>
      </c>
      <c r="M33" s="388" t="s">
        <v>792</v>
      </c>
      <c r="N33" s="388" t="s">
        <v>793</v>
      </c>
      <c r="O33" s="388" t="s">
        <v>794</v>
      </c>
      <c r="P33" s="388" t="s">
        <v>795</v>
      </c>
      <c r="Q33" s="389" t="s">
        <v>7648</v>
      </c>
      <c r="R33" s="389" t="s">
        <v>9332</v>
      </c>
      <c r="S33" s="389" t="s">
        <v>796</v>
      </c>
      <c r="T33" s="244" t="str">
        <f t="shared" si="1"/>
        <v>Tab1_Cell_C11</v>
      </c>
      <c r="U33" s="244"/>
    </row>
    <row r="34" spans="1:21" ht="12.75" customHeight="1" x14ac:dyDescent="0.2">
      <c r="A34" s="244" t="str">
        <f t="shared" si="0"/>
        <v>Tab1_Cell_C12</v>
      </c>
      <c r="B34" s="250">
        <v>1</v>
      </c>
      <c r="C34" s="250" t="s">
        <v>10</v>
      </c>
      <c r="D34" s="250" t="s">
        <v>797</v>
      </c>
      <c r="E34" s="388" t="s">
        <v>798</v>
      </c>
      <c r="F34" s="388" t="s">
        <v>799</v>
      </c>
      <c r="G34" s="388" t="s">
        <v>800</v>
      </c>
      <c r="H34" s="388" t="s">
        <v>801</v>
      </c>
      <c r="I34" s="388" t="s">
        <v>802</v>
      </c>
      <c r="J34" s="388" t="s">
        <v>803</v>
      </c>
      <c r="K34" s="388" t="s">
        <v>804</v>
      </c>
      <c r="L34" s="388" t="s">
        <v>805</v>
      </c>
      <c r="M34" s="388" t="s">
        <v>806</v>
      </c>
      <c r="N34" s="388" t="s">
        <v>807</v>
      </c>
      <c r="O34" s="388" t="s">
        <v>808</v>
      </c>
      <c r="P34" s="388" t="s">
        <v>809</v>
      </c>
      <c r="Q34" s="389" t="s">
        <v>7649</v>
      </c>
      <c r="R34" s="389" t="s">
        <v>9333</v>
      </c>
      <c r="S34" s="389" t="s">
        <v>810</v>
      </c>
      <c r="T34" s="244" t="str">
        <f t="shared" si="1"/>
        <v>Tab1_Cell_C12</v>
      </c>
      <c r="U34" s="244"/>
    </row>
    <row r="35" spans="1:21" ht="12.75" customHeight="1" x14ac:dyDescent="0.2">
      <c r="A35" s="244" t="str">
        <f t="shared" si="0"/>
        <v>Tab1_Cell_C13</v>
      </c>
      <c r="B35" s="250">
        <v>1</v>
      </c>
      <c r="C35" s="250" t="s">
        <v>11</v>
      </c>
      <c r="D35" s="250" t="s">
        <v>811</v>
      </c>
      <c r="E35" s="388" t="s">
        <v>812</v>
      </c>
      <c r="F35" s="388" t="s">
        <v>813</v>
      </c>
      <c r="G35" s="388" t="s">
        <v>814</v>
      </c>
      <c r="H35" s="388" t="s">
        <v>815</v>
      </c>
      <c r="I35" s="388" t="s">
        <v>816</v>
      </c>
      <c r="J35" s="388" t="s">
        <v>817</v>
      </c>
      <c r="K35" s="388" t="s">
        <v>818</v>
      </c>
      <c r="L35" s="388" t="s">
        <v>819</v>
      </c>
      <c r="M35" s="388" t="s">
        <v>820</v>
      </c>
      <c r="N35" s="388" t="s">
        <v>821</v>
      </c>
      <c r="O35" s="388" t="s">
        <v>822</v>
      </c>
      <c r="P35" s="388" t="s">
        <v>823</v>
      </c>
      <c r="Q35" s="389" t="s">
        <v>7650</v>
      </c>
      <c r="R35" s="389" t="s">
        <v>9334</v>
      </c>
      <c r="S35" s="389" t="s">
        <v>824</v>
      </c>
      <c r="T35" s="244" t="str">
        <f t="shared" si="1"/>
        <v>Tab1_Cell_C13</v>
      </c>
      <c r="U35" s="244"/>
    </row>
    <row r="36" spans="1:21" ht="51" customHeight="1" x14ac:dyDescent="0.2">
      <c r="A36" s="244" t="str">
        <f t="shared" si="0"/>
        <v>Tab1_Cell_C14</v>
      </c>
      <c r="B36" s="250">
        <v>1</v>
      </c>
      <c r="C36" s="250" t="s">
        <v>12</v>
      </c>
      <c r="D36" s="250" t="s">
        <v>825</v>
      </c>
      <c r="E36" s="390" t="s">
        <v>10126</v>
      </c>
      <c r="F36" s="391" t="s">
        <v>10137</v>
      </c>
      <c r="G36" s="391" t="s">
        <v>10138</v>
      </c>
      <c r="H36" s="391" t="s">
        <v>10139</v>
      </c>
      <c r="I36" s="391" t="s">
        <v>10140</v>
      </c>
      <c r="J36" s="391" t="s">
        <v>10141</v>
      </c>
      <c r="K36" s="391" t="s">
        <v>10142</v>
      </c>
      <c r="L36" s="391" t="s">
        <v>10143</v>
      </c>
      <c r="M36" s="391" t="s">
        <v>10144</v>
      </c>
      <c r="N36" s="391" t="s">
        <v>10145</v>
      </c>
      <c r="O36" s="391" t="s">
        <v>10146</v>
      </c>
      <c r="P36" s="391" t="s">
        <v>10147</v>
      </c>
      <c r="Q36" s="392" t="s">
        <v>7651</v>
      </c>
      <c r="R36" s="392" t="s">
        <v>10148</v>
      </c>
      <c r="S36" s="392" t="s">
        <v>10149</v>
      </c>
      <c r="T36" s="244" t="str">
        <f t="shared" si="1"/>
        <v>Tab1_Cell_C14</v>
      </c>
      <c r="U36" s="311" t="s">
        <v>10449</v>
      </c>
    </row>
    <row r="37" spans="1:21" ht="38.25" customHeight="1" x14ac:dyDescent="0.2">
      <c r="A37" s="244" t="str">
        <f t="shared" si="0"/>
        <v>Tab1_Cell_C15</v>
      </c>
      <c r="B37" s="250">
        <v>1</v>
      </c>
      <c r="C37" s="250" t="s">
        <v>13</v>
      </c>
      <c r="D37" s="250" t="s">
        <v>826</v>
      </c>
      <c r="E37" s="388" t="s">
        <v>827</v>
      </c>
      <c r="F37" s="388" t="s">
        <v>828</v>
      </c>
      <c r="G37" s="388" t="s">
        <v>829</v>
      </c>
      <c r="H37" s="388" t="s">
        <v>830</v>
      </c>
      <c r="I37" s="388" t="s">
        <v>9769</v>
      </c>
      <c r="J37" s="388" t="s">
        <v>831</v>
      </c>
      <c r="K37" s="388" t="s">
        <v>832</v>
      </c>
      <c r="L37" s="388" t="s">
        <v>833</v>
      </c>
      <c r="M37" s="388" t="s">
        <v>834</v>
      </c>
      <c r="N37" s="388" t="s">
        <v>835</v>
      </c>
      <c r="O37" s="388" t="s">
        <v>836</v>
      </c>
      <c r="P37" s="388" t="s">
        <v>837</v>
      </c>
      <c r="Q37" s="389" t="s">
        <v>7652</v>
      </c>
      <c r="R37" s="389" t="s">
        <v>9795</v>
      </c>
      <c r="S37" s="389" t="s">
        <v>838</v>
      </c>
      <c r="T37" s="244" t="str">
        <f t="shared" si="1"/>
        <v>Tab1_Cell_C15</v>
      </c>
      <c r="U37" s="244"/>
    </row>
    <row r="38" spans="1:21" ht="51" customHeight="1" x14ac:dyDescent="0.2">
      <c r="A38" s="244" t="str">
        <f t="shared" si="0"/>
        <v>Tab1_Cell_C16</v>
      </c>
      <c r="B38" s="250">
        <v>1</v>
      </c>
      <c r="C38" s="250" t="s">
        <v>14</v>
      </c>
      <c r="D38" s="250" t="s">
        <v>839</v>
      </c>
      <c r="E38" s="388" t="s">
        <v>10083</v>
      </c>
      <c r="F38" s="388" t="s">
        <v>840</v>
      </c>
      <c r="G38" s="388" t="s">
        <v>841</v>
      </c>
      <c r="H38" s="388" t="s">
        <v>842</v>
      </c>
      <c r="I38" s="388" t="s">
        <v>843</v>
      </c>
      <c r="J38" s="388" t="s">
        <v>844</v>
      </c>
      <c r="K38" s="388" t="s">
        <v>845</v>
      </c>
      <c r="L38" s="388" t="s">
        <v>846</v>
      </c>
      <c r="M38" s="388" t="s">
        <v>847</v>
      </c>
      <c r="N38" s="388" t="s">
        <v>848</v>
      </c>
      <c r="O38" s="388" t="s">
        <v>849</v>
      </c>
      <c r="P38" s="388" t="s">
        <v>850</v>
      </c>
      <c r="Q38" s="389" t="s">
        <v>7653</v>
      </c>
      <c r="R38" s="389" t="s">
        <v>9335</v>
      </c>
      <c r="S38" s="389" t="s">
        <v>851</v>
      </c>
      <c r="T38" s="244" t="str">
        <f t="shared" si="1"/>
        <v>Tab1_Cell_C16</v>
      </c>
      <c r="U38" s="244"/>
    </row>
    <row r="39" spans="1:21" ht="12.75" customHeight="1" x14ac:dyDescent="0.2">
      <c r="A39" s="244" t="str">
        <f t="shared" si="0"/>
        <v>Tab1_Cell_C21</v>
      </c>
      <c r="B39" s="250">
        <v>1</v>
      </c>
      <c r="C39" s="250" t="s">
        <v>5</v>
      </c>
      <c r="D39" s="250" t="s">
        <v>852</v>
      </c>
      <c r="E39" s="388" t="s">
        <v>853</v>
      </c>
      <c r="F39" s="388" t="s">
        <v>854</v>
      </c>
      <c r="G39" s="388" t="s">
        <v>855</v>
      </c>
      <c r="H39" s="388" t="s">
        <v>856</v>
      </c>
      <c r="I39" s="388" t="s">
        <v>857</v>
      </c>
      <c r="J39" s="388" t="s">
        <v>858</v>
      </c>
      <c r="K39" s="388" t="s">
        <v>859</v>
      </c>
      <c r="L39" s="388" t="s">
        <v>860</v>
      </c>
      <c r="M39" s="388" t="s">
        <v>861</v>
      </c>
      <c r="N39" s="388" t="s">
        <v>862</v>
      </c>
      <c r="O39" s="388" t="s">
        <v>863</v>
      </c>
      <c r="P39" s="388" t="s">
        <v>864</v>
      </c>
      <c r="Q39" s="389" t="s">
        <v>7654</v>
      </c>
      <c r="R39" s="389" t="s">
        <v>9796</v>
      </c>
      <c r="S39" s="389" t="s">
        <v>865</v>
      </c>
      <c r="T39" s="244" t="str">
        <f t="shared" si="1"/>
        <v>Tab1_Cell_C21</v>
      </c>
      <c r="U39" s="244"/>
    </row>
    <row r="40" spans="1:21" ht="12.75" customHeight="1" x14ac:dyDescent="0.2">
      <c r="A40" s="244" t="str">
        <f t="shared" si="0"/>
        <v>Tab1_Cell_C22</v>
      </c>
      <c r="B40" s="250">
        <v>1</v>
      </c>
      <c r="C40" s="250" t="s">
        <v>6</v>
      </c>
      <c r="D40" s="250" t="s">
        <v>866</v>
      </c>
      <c r="E40" s="388" t="s">
        <v>867</v>
      </c>
      <c r="F40" s="388" t="s">
        <v>868</v>
      </c>
      <c r="G40" s="388" t="s">
        <v>869</v>
      </c>
      <c r="H40" s="388" t="s">
        <v>870</v>
      </c>
      <c r="I40" s="388" t="s">
        <v>871</v>
      </c>
      <c r="J40" s="388" t="s">
        <v>872</v>
      </c>
      <c r="K40" s="388" t="s">
        <v>873</v>
      </c>
      <c r="L40" s="388" t="s">
        <v>874</v>
      </c>
      <c r="M40" s="388" t="s">
        <v>875</v>
      </c>
      <c r="N40" s="388" t="s">
        <v>876</v>
      </c>
      <c r="O40" s="388" t="s">
        <v>877</v>
      </c>
      <c r="P40" s="388" t="s">
        <v>878</v>
      </c>
      <c r="Q40" s="389" t="s">
        <v>7655</v>
      </c>
      <c r="R40" s="389" t="s">
        <v>9797</v>
      </c>
      <c r="S40" s="389" t="s">
        <v>879</v>
      </c>
      <c r="T40" s="244" t="str">
        <f t="shared" si="1"/>
        <v>Tab1_Cell_C22</v>
      </c>
      <c r="U40" s="244"/>
    </row>
    <row r="41" spans="1:21" ht="12.75" customHeight="1" x14ac:dyDescent="0.2">
      <c r="A41" s="244" t="str">
        <f t="shared" si="0"/>
        <v>Tab1_Cell_C23</v>
      </c>
      <c r="B41" s="250">
        <v>1</v>
      </c>
      <c r="C41" s="250" t="s">
        <v>15</v>
      </c>
      <c r="D41" s="250" t="s">
        <v>880</v>
      </c>
      <c r="E41" s="388" t="s">
        <v>881</v>
      </c>
      <c r="F41" s="388" t="s">
        <v>882</v>
      </c>
      <c r="G41" s="388" t="s">
        <v>883</v>
      </c>
      <c r="H41" s="388" t="s">
        <v>884</v>
      </c>
      <c r="I41" s="388" t="s">
        <v>885</v>
      </c>
      <c r="J41" s="388" t="s">
        <v>886</v>
      </c>
      <c r="K41" s="388" t="s">
        <v>887</v>
      </c>
      <c r="L41" s="388" t="s">
        <v>888</v>
      </c>
      <c r="M41" s="388" t="s">
        <v>889</v>
      </c>
      <c r="N41" s="388" t="s">
        <v>890</v>
      </c>
      <c r="O41" s="388" t="s">
        <v>891</v>
      </c>
      <c r="P41" s="388" t="s">
        <v>892</v>
      </c>
      <c r="Q41" s="389" t="s">
        <v>7656</v>
      </c>
      <c r="R41" s="389" t="s">
        <v>9798</v>
      </c>
      <c r="S41" s="389" t="s">
        <v>893</v>
      </c>
      <c r="T41" s="244" t="str">
        <f t="shared" si="1"/>
        <v>Tab1_Cell_C23</v>
      </c>
      <c r="U41" s="244"/>
    </row>
    <row r="42" spans="1:21" ht="12.75" customHeight="1" x14ac:dyDescent="0.2">
      <c r="A42" s="244" t="str">
        <f t="shared" si="0"/>
        <v>Tab1_Cell_C24</v>
      </c>
      <c r="B42" s="250">
        <v>1</v>
      </c>
      <c r="C42" s="250" t="s">
        <v>16</v>
      </c>
      <c r="D42" s="250" t="s">
        <v>894</v>
      </c>
      <c r="E42" s="388" t="s">
        <v>895</v>
      </c>
      <c r="F42" s="388" t="s">
        <v>896</v>
      </c>
      <c r="G42" s="388" t="s">
        <v>897</v>
      </c>
      <c r="H42" s="388" t="s">
        <v>898</v>
      </c>
      <c r="I42" s="388" t="s">
        <v>899</v>
      </c>
      <c r="J42" s="388" t="s">
        <v>900</v>
      </c>
      <c r="K42" s="388" t="s">
        <v>901</v>
      </c>
      <c r="L42" s="388" t="s">
        <v>902</v>
      </c>
      <c r="M42" s="388" t="s">
        <v>903</v>
      </c>
      <c r="N42" s="388" t="s">
        <v>904</v>
      </c>
      <c r="O42" s="388" t="s">
        <v>905</v>
      </c>
      <c r="P42" s="388" t="s">
        <v>906</v>
      </c>
      <c r="Q42" s="389" t="s">
        <v>7657</v>
      </c>
      <c r="R42" s="389" t="s">
        <v>9336</v>
      </c>
      <c r="S42" s="389" t="s">
        <v>907</v>
      </c>
      <c r="T42" s="244" t="str">
        <f t="shared" si="1"/>
        <v>Tab1_Cell_C24</v>
      </c>
      <c r="U42" s="244"/>
    </row>
    <row r="43" spans="1:21" ht="12.75" customHeight="1" x14ac:dyDescent="0.2">
      <c r="A43" s="244" t="str">
        <f t="shared" si="0"/>
        <v>Tab1_Cell_C25</v>
      </c>
      <c r="B43" s="250">
        <v>1</v>
      </c>
      <c r="C43" s="250" t="s">
        <v>148</v>
      </c>
      <c r="D43" s="250" t="s">
        <v>908</v>
      </c>
      <c r="E43" s="388" t="s">
        <v>909</v>
      </c>
      <c r="F43" s="388" t="s">
        <v>910</v>
      </c>
      <c r="G43" s="388" t="s">
        <v>911</v>
      </c>
      <c r="H43" s="388" t="s">
        <v>912</v>
      </c>
      <c r="I43" s="388" t="s">
        <v>913</v>
      </c>
      <c r="J43" s="388" t="s">
        <v>914</v>
      </c>
      <c r="K43" s="388" t="s">
        <v>915</v>
      </c>
      <c r="L43" s="388" t="s">
        <v>916</v>
      </c>
      <c r="M43" s="388" t="s">
        <v>917</v>
      </c>
      <c r="N43" s="388" t="s">
        <v>918</v>
      </c>
      <c r="O43" s="388" t="s">
        <v>919</v>
      </c>
      <c r="P43" s="388" t="s">
        <v>920</v>
      </c>
      <c r="Q43" s="389" t="s">
        <v>7658</v>
      </c>
      <c r="R43" s="389" t="s">
        <v>9337</v>
      </c>
      <c r="S43" s="389" t="s">
        <v>921</v>
      </c>
      <c r="T43" s="244" t="str">
        <f t="shared" si="1"/>
        <v>Tab1_Cell_C25</v>
      </c>
      <c r="U43" s="244"/>
    </row>
    <row r="44" spans="1:21" ht="25.5" customHeight="1" x14ac:dyDescent="0.2">
      <c r="A44" s="244" t="str">
        <f t="shared" si="0"/>
        <v>Tab1_Cell_C30</v>
      </c>
      <c r="B44" s="250">
        <v>1</v>
      </c>
      <c r="C44" s="250" t="s">
        <v>34</v>
      </c>
      <c r="D44" s="250" t="s">
        <v>922</v>
      </c>
      <c r="E44" s="388" t="s">
        <v>923</v>
      </c>
      <c r="F44" s="388" t="s">
        <v>924</v>
      </c>
      <c r="G44" s="388" t="s">
        <v>925</v>
      </c>
      <c r="H44" s="388" t="s">
        <v>926</v>
      </c>
      <c r="I44" s="388" t="s">
        <v>9770</v>
      </c>
      <c r="J44" s="388" t="s">
        <v>927</v>
      </c>
      <c r="K44" s="388" t="s">
        <v>928</v>
      </c>
      <c r="L44" s="388" t="s">
        <v>929</v>
      </c>
      <c r="M44" s="388" t="s">
        <v>930</v>
      </c>
      <c r="N44" s="388" t="s">
        <v>931</v>
      </c>
      <c r="O44" s="388" t="s">
        <v>932</v>
      </c>
      <c r="P44" s="388" t="s">
        <v>933</v>
      </c>
      <c r="Q44" s="389" t="s">
        <v>7659</v>
      </c>
      <c r="R44" s="389" t="s">
        <v>9799</v>
      </c>
      <c r="S44" s="389" t="s">
        <v>934</v>
      </c>
      <c r="T44" s="244" t="str">
        <f t="shared" si="1"/>
        <v>Tab1_Cell_C30</v>
      </c>
      <c r="U44" s="244"/>
    </row>
    <row r="45" spans="1:21" ht="25.5" customHeight="1" x14ac:dyDescent="0.2">
      <c r="A45" s="244" t="str">
        <f t="shared" si="0"/>
        <v>Tab1_Cell_C31</v>
      </c>
      <c r="B45" s="250">
        <v>1</v>
      </c>
      <c r="C45" s="250" t="s">
        <v>35</v>
      </c>
      <c r="D45" s="250" t="s">
        <v>935</v>
      </c>
      <c r="E45" s="388" t="s">
        <v>936</v>
      </c>
      <c r="F45" s="388" t="s">
        <v>937</v>
      </c>
      <c r="G45" s="388" t="s">
        <v>938</v>
      </c>
      <c r="H45" s="388" t="s">
        <v>939</v>
      </c>
      <c r="I45" s="388" t="s">
        <v>9771</v>
      </c>
      <c r="J45" s="388" t="s">
        <v>940</v>
      </c>
      <c r="K45" s="388" t="s">
        <v>941</v>
      </c>
      <c r="L45" s="388" t="s">
        <v>942</v>
      </c>
      <c r="M45" s="388" t="s">
        <v>943</v>
      </c>
      <c r="N45" s="388" t="s">
        <v>944</v>
      </c>
      <c r="O45" s="388" t="s">
        <v>945</v>
      </c>
      <c r="P45" s="388" t="s">
        <v>946</v>
      </c>
      <c r="Q45" s="389" t="s">
        <v>7660</v>
      </c>
      <c r="R45" s="389" t="s">
        <v>9800</v>
      </c>
      <c r="S45" s="389" t="s">
        <v>947</v>
      </c>
      <c r="T45" s="244" t="str">
        <f t="shared" si="1"/>
        <v>Tab1_Cell_C31</v>
      </c>
      <c r="U45" s="244"/>
    </row>
    <row r="46" spans="1:21" ht="38.25" customHeight="1" x14ac:dyDescent="0.2">
      <c r="A46" s="244" t="str">
        <f t="shared" si="0"/>
        <v>Tab1_Cell_C32</v>
      </c>
      <c r="B46" s="250">
        <v>1</v>
      </c>
      <c r="C46" s="250" t="s">
        <v>36</v>
      </c>
      <c r="D46" s="250" t="s">
        <v>948</v>
      </c>
      <c r="E46" s="388" t="s">
        <v>949</v>
      </c>
      <c r="F46" s="388" t="s">
        <v>950</v>
      </c>
      <c r="G46" s="388" t="s">
        <v>951</v>
      </c>
      <c r="H46" s="388" t="s">
        <v>952</v>
      </c>
      <c r="I46" s="388" t="s">
        <v>9772</v>
      </c>
      <c r="J46" s="388" t="s">
        <v>953</v>
      </c>
      <c r="K46" s="388" t="s">
        <v>954</v>
      </c>
      <c r="L46" s="388" t="s">
        <v>955</v>
      </c>
      <c r="M46" s="388" t="s">
        <v>956</v>
      </c>
      <c r="N46" s="388" t="s">
        <v>957</v>
      </c>
      <c r="O46" s="388" t="s">
        <v>958</v>
      </c>
      <c r="P46" s="388" t="s">
        <v>959</v>
      </c>
      <c r="Q46" s="389" t="s">
        <v>7661</v>
      </c>
      <c r="R46" s="389" t="s">
        <v>9801</v>
      </c>
      <c r="S46" s="389" t="s">
        <v>960</v>
      </c>
      <c r="T46" s="244" t="str">
        <f t="shared" si="1"/>
        <v>Tab1_Cell_C32</v>
      </c>
      <c r="U46" s="244"/>
    </row>
    <row r="47" spans="1:21" ht="89.25" customHeight="1" x14ac:dyDescent="0.2">
      <c r="A47" s="244" t="str">
        <f t="shared" si="0"/>
        <v>Tab1_Cell_C33</v>
      </c>
      <c r="B47" s="250">
        <v>1</v>
      </c>
      <c r="C47" s="250" t="s">
        <v>37</v>
      </c>
      <c r="D47" s="250" t="s">
        <v>961</v>
      </c>
      <c r="E47" s="388" t="s">
        <v>962</v>
      </c>
      <c r="F47" s="388" t="s">
        <v>963</v>
      </c>
      <c r="G47" s="388" t="s">
        <v>964</v>
      </c>
      <c r="H47" s="388" t="s">
        <v>965</v>
      </c>
      <c r="I47" s="388" t="s">
        <v>9773</v>
      </c>
      <c r="J47" s="388" t="s">
        <v>966</v>
      </c>
      <c r="K47" s="388" t="s">
        <v>967</v>
      </c>
      <c r="L47" s="388" t="s">
        <v>968</v>
      </c>
      <c r="M47" s="388" t="s">
        <v>969</v>
      </c>
      <c r="N47" s="388" t="s">
        <v>970</v>
      </c>
      <c r="O47" s="388" t="s">
        <v>971</v>
      </c>
      <c r="P47" s="388" t="s">
        <v>972</v>
      </c>
      <c r="Q47" s="389" t="s">
        <v>7662</v>
      </c>
      <c r="R47" s="389" t="s">
        <v>9338</v>
      </c>
      <c r="S47" s="389" t="s">
        <v>973</v>
      </c>
      <c r="T47" s="244" t="str">
        <f t="shared" si="1"/>
        <v>Tab1_Cell_C33</v>
      </c>
      <c r="U47" s="244"/>
    </row>
    <row r="48" spans="1:21" ht="38.25" customHeight="1" x14ac:dyDescent="0.2">
      <c r="A48" s="244" t="str">
        <f t="shared" si="0"/>
        <v>Tab1_Cell_C34</v>
      </c>
      <c r="B48" s="250">
        <v>1</v>
      </c>
      <c r="C48" s="250" t="s">
        <v>38</v>
      </c>
      <c r="D48" s="250" t="s">
        <v>974</v>
      </c>
      <c r="E48" s="388" t="s">
        <v>9704</v>
      </c>
      <c r="F48" s="388" t="s">
        <v>975</v>
      </c>
      <c r="G48" s="388" t="s">
        <v>976</v>
      </c>
      <c r="H48" s="388" t="s">
        <v>977</v>
      </c>
      <c r="I48" s="388" t="s">
        <v>9774</v>
      </c>
      <c r="J48" s="388" t="s">
        <v>978</v>
      </c>
      <c r="K48" s="388" t="s">
        <v>7547</v>
      </c>
      <c r="L48" s="388" t="s">
        <v>979</v>
      </c>
      <c r="M48" s="388" t="s">
        <v>980</v>
      </c>
      <c r="N48" s="388" t="s">
        <v>981</v>
      </c>
      <c r="O48" s="388" t="s">
        <v>982</v>
      </c>
      <c r="P48" s="388" t="s">
        <v>983</v>
      </c>
      <c r="Q48" s="389" t="s">
        <v>7663</v>
      </c>
      <c r="R48" s="389" t="s">
        <v>9802</v>
      </c>
      <c r="S48" s="389" t="s">
        <v>984</v>
      </c>
      <c r="T48" s="244" t="str">
        <f t="shared" si="1"/>
        <v>Tab1_Cell_C34</v>
      </c>
      <c r="U48" s="244"/>
    </row>
    <row r="49" spans="1:20" s="244" customFormat="1" ht="38.25" customHeight="1" x14ac:dyDescent="0.2">
      <c r="A49" s="244" t="str">
        <f t="shared" si="0"/>
        <v>Tab1_Cell_C35</v>
      </c>
      <c r="B49" s="250">
        <v>1</v>
      </c>
      <c r="C49" s="250" t="s">
        <v>39</v>
      </c>
      <c r="D49" s="250" t="s">
        <v>985</v>
      </c>
      <c r="E49" s="388" t="s">
        <v>9705</v>
      </c>
      <c r="F49" s="388" t="s">
        <v>986</v>
      </c>
      <c r="G49" s="388" t="s">
        <v>987</v>
      </c>
      <c r="H49" s="388" t="s">
        <v>988</v>
      </c>
      <c r="I49" s="388" t="s">
        <v>9775</v>
      </c>
      <c r="J49" s="388" t="s">
        <v>989</v>
      </c>
      <c r="K49" s="388" t="s">
        <v>990</v>
      </c>
      <c r="L49" s="388" t="s">
        <v>991</v>
      </c>
      <c r="M49" s="388" t="s">
        <v>992</v>
      </c>
      <c r="N49" s="388" t="s">
        <v>993</v>
      </c>
      <c r="O49" s="388" t="s">
        <v>994</v>
      </c>
      <c r="P49" s="388" t="s">
        <v>995</v>
      </c>
      <c r="Q49" s="389" t="s">
        <v>7664</v>
      </c>
      <c r="R49" s="389" t="s">
        <v>9803</v>
      </c>
      <c r="S49" s="389" t="s">
        <v>996</v>
      </c>
      <c r="T49" s="244" t="str">
        <f t="shared" si="1"/>
        <v>Tab1_Cell_C35</v>
      </c>
    </row>
    <row r="50" spans="1:20" s="244" customFormat="1" ht="25.5" customHeight="1" x14ac:dyDescent="0.2">
      <c r="A50" s="244" t="str">
        <f t="shared" si="0"/>
        <v>Tab1_Cell_C36</v>
      </c>
      <c r="B50" s="250">
        <v>1</v>
      </c>
      <c r="C50" s="250" t="s">
        <v>40</v>
      </c>
      <c r="D50" s="250" t="s">
        <v>997</v>
      </c>
      <c r="E50" s="388" t="s">
        <v>9706</v>
      </c>
      <c r="F50" s="388" t="s">
        <v>998</v>
      </c>
      <c r="G50" s="388" t="s">
        <v>999</v>
      </c>
      <c r="H50" s="388" t="s">
        <v>1000</v>
      </c>
      <c r="I50" s="388" t="s">
        <v>9776</v>
      </c>
      <c r="J50" s="388" t="s">
        <v>1001</v>
      </c>
      <c r="K50" s="388" t="s">
        <v>1002</v>
      </c>
      <c r="L50" s="388" t="s">
        <v>1003</v>
      </c>
      <c r="M50" s="388" t="s">
        <v>1004</v>
      </c>
      <c r="N50" s="388" t="s">
        <v>1005</v>
      </c>
      <c r="O50" s="388" t="s">
        <v>1006</v>
      </c>
      <c r="P50" s="388" t="s">
        <v>1007</v>
      </c>
      <c r="Q50" s="389" t="s">
        <v>7665</v>
      </c>
      <c r="R50" s="389" t="s">
        <v>9804</v>
      </c>
      <c r="S50" s="389" t="s">
        <v>1008</v>
      </c>
      <c r="T50" s="244" t="str">
        <f t="shared" si="1"/>
        <v>Tab1_Cell_C36</v>
      </c>
    </row>
    <row r="51" spans="1:20" s="244" customFormat="1" ht="63.75" customHeight="1" x14ac:dyDescent="0.2">
      <c r="A51" s="244" t="str">
        <f t="shared" si="0"/>
        <v>Tab1_Cell_C37</v>
      </c>
      <c r="B51" s="250">
        <v>1</v>
      </c>
      <c r="C51" s="250" t="s">
        <v>41</v>
      </c>
      <c r="D51" s="250" t="s">
        <v>1009</v>
      </c>
      <c r="E51" s="388" t="s">
        <v>9707</v>
      </c>
      <c r="F51" s="388" t="s">
        <v>1010</v>
      </c>
      <c r="G51" s="388" t="s">
        <v>1011</v>
      </c>
      <c r="H51" s="388" t="s">
        <v>1012</v>
      </c>
      <c r="I51" s="388" t="s">
        <v>9777</v>
      </c>
      <c r="J51" s="388" t="s">
        <v>1013</v>
      </c>
      <c r="K51" s="388" t="s">
        <v>7576</v>
      </c>
      <c r="L51" s="388" t="s">
        <v>1014</v>
      </c>
      <c r="M51" s="388" t="s">
        <v>1015</v>
      </c>
      <c r="N51" s="388" t="s">
        <v>1016</v>
      </c>
      <c r="O51" s="388" t="s">
        <v>1017</v>
      </c>
      <c r="P51" s="388" t="s">
        <v>1018</v>
      </c>
      <c r="Q51" s="389" t="s">
        <v>7666</v>
      </c>
      <c r="R51" s="389" t="s">
        <v>9805</v>
      </c>
      <c r="S51" s="389" t="s">
        <v>1019</v>
      </c>
      <c r="T51" s="244" t="str">
        <f t="shared" si="1"/>
        <v>Tab1_Cell_C37</v>
      </c>
    </row>
    <row r="52" spans="1:20" s="244" customFormat="1" ht="38.25" customHeight="1" x14ac:dyDescent="0.2">
      <c r="A52" s="244" t="str">
        <f t="shared" si="0"/>
        <v>Tab1_Cell_C38</v>
      </c>
      <c r="B52" s="250">
        <v>1</v>
      </c>
      <c r="C52" s="250" t="s">
        <v>42</v>
      </c>
      <c r="D52" s="250" t="s">
        <v>1020</v>
      </c>
      <c r="E52" s="388" t="s">
        <v>9708</v>
      </c>
      <c r="F52" s="388" t="s">
        <v>1021</v>
      </c>
      <c r="G52" s="388" t="s">
        <v>1022</v>
      </c>
      <c r="H52" s="388" t="s">
        <v>1023</v>
      </c>
      <c r="I52" s="388" t="s">
        <v>9778</v>
      </c>
      <c r="J52" s="388" t="s">
        <v>1024</v>
      </c>
      <c r="K52" s="388" t="s">
        <v>1025</v>
      </c>
      <c r="L52" s="388" t="s">
        <v>1026</v>
      </c>
      <c r="M52" s="388" t="s">
        <v>1027</v>
      </c>
      <c r="N52" s="388" t="s">
        <v>1028</v>
      </c>
      <c r="O52" s="388" t="s">
        <v>1029</v>
      </c>
      <c r="P52" s="388" t="s">
        <v>1030</v>
      </c>
      <c r="Q52" s="389" t="s">
        <v>7667</v>
      </c>
      <c r="R52" s="389" t="s">
        <v>9339</v>
      </c>
      <c r="S52" s="389" t="s">
        <v>1031</v>
      </c>
      <c r="T52" s="244" t="str">
        <f t="shared" si="1"/>
        <v>Tab1_Cell_C38</v>
      </c>
    </row>
    <row r="53" spans="1:20" s="244" customFormat="1" ht="63.75" customHeight="1" x14ac:dyDescent="0.2">
      <c r="A53" s="244" t="str">
        <f t="shared" si="0"/>
        <v>Tab1_Cell_C39</v>
      </c>
      <c r="B53" s="250">
        <v>1</v>
      </c>
      <c r="C53" s="250" t="s">
        <v>43</v>
      </c>
      <c r="D53" s="250" t="s">
        <v>1032</v>
      </c>
      <c r="E53" s="388" t="s">
        <v>9709</v>
      </c>
      <c r="F53" s="388" t="s">
        <v>1033</v>
      </c>
      <c r="G53" s="388" t="s">
        <v>1034</v>
      </c>
      <c r="H53" s="388" t="s">
        <v>1035</v>
      </c>
      <c r="I53" s="388" t="s">
        <v>9779</v>
      </c>
      <c r="J53" s="388" t="s">
        <v>1036</v>
      </c>
      <c r="K53" s="388" t="s">
        <v>1037</v>
      </c>
      <c r="L53" s="388" t="s">
        <v>1038</v>
      </c>
      <c r="M53" s="388" t="s">
        <v>1039</v>
      </c>
      <c r="N53" s="388" t="s">
        <v>1040</v>
      </c>
      <c r="O53" s="388" t="s">
        <v>1041</v>
      </c>
      <c r="P53" s="388" t="s">
        <v>1042</v>
      </c>
      <c r="Q53" s="389" t="s">
        <v>7668</v>
      </c>
      <c r="R53" s="389" t="s">
        <v>9340</v>
      </c>
      <c r="S53" s="389" t="s">
        <v>1043</v>
      </c>
      <c r="T53" s="244" t="str">
        <f t="shared" si="1"/>
        <v>Tab1_Cell_C39</v>
      </c>
    </row>
    <row r="54" spans="1:20" s="244" customFormat="1" ht="63.75" customHeight="1" x14ac:dyDescent="0.2">
      <c r="A54" s="244" t="str">
        <f t="shared" si="0"/>
        <v>Tab1_Cell_C44</v>
      </c>
      <c r="B54" s="250">
        <v>1</v>
      </c>
      <c r="C54" s="250" t="s">
        <v>107</v>
      </c>
      <c r="D54" s="250" t="s">
        <v>1044</v>
      </c>
      <c r="E54" s="388" t="s">
        <v>1045</v>
      </c>
      <c r="F54" s="388" t="s">
        <v>1046</v>
      </c>
      <c r="G54" s="388" t="s">
        <v>1047</v>
      </c>
      <c r="H54" s="388" t="s">
        <v>1048</v>
      </c>
      <c r="I54" s="388" t="s">
        <v>9780</v>
      </c>
      <c r="J54" s="388" t="s">
        <v>1049</v>
      </c>
      <c r="K54" s="388" t="s">
        <v>7551</v>
      </c>
      <c r="L54" s="388" t="s">
        <v>1050</v>
      </c>
      <c r="M54" s="388" t="s">
        <v>1051</v>
      </c>
      <c r="N54" s="388" t="s">
        <v>1052</v>
      </c>
      <c r="O54" s="388" t="s">
        <v>1053</v>
      </c>
      <c r="P54" s="388" t="s">
        <v>1054</v>
      </c>
      <c r="Q54" s="389" t="s">
        <v>7669</v>
      </c>
      <c r="R54" s="389" t="s">
        <v>9341</v>
      </c>
      <c r="S54" s="389" t="s">
        <v>1055</v>
      </c>
      <c r="T54" s="244" t="str">
        <f t="shared" si="1"/>
        <v>Tab1_Cell_C44</v>
      </c>
    </row>
    <row r="55" spans="1:20" s="244" customFormat="1" ht="25.5" customHeight="1" x14ac:dyDescent="0.2">
      <c r="A55" s="244" t="str">
        <f t="shared" si="0"/>
        <v>Tab1_Cell_C45</v>
      </c>
      <c r="B55" s="250">
        <v>1</v>
      </c>
      <c r="C55" s="250" t="s">
        <v>113</v>
      </c>
      <c r="D55" s="250" t="s">
        <v>1056</v>
      </c>
      <c r="E55" s="388" t="s">
        <v>1057</v>
      </c>
      <c r="F55" s="388" t="s">
        <v>1058</v>
      </c>
      <c r="G55" s="388" t="s">
        <v>1059</v>
      </c>
      <c r="H55" s="388" t="s">
        <v>1060</v>
      </c>
      <c r="I55" s="388" t="s">
        <v>1061</v>
      </c>
      <c r="J55" s="388" t="s">
        <v>1062</v>
      </c>
      <c r="K55" s="388" t="s">
        <v>1063</v>
      </c>
      <c r="L55" s="388" t="s">
        <v>1064</v>
      </c>
      <c r="M55" s="388" t="s">
        <v>1065</v>
      </c>
      <c r="N55" s="388" t="s">
        <v>1066</v>
      </c>
      <c r="O55" s="388" t="s">
        <v>1067</v>
      </c>
      <c r="P55" s="388" t="s">
        <v>1068</v>
      </c>
      <c r="Q55" s="389" t="s">
        <v>7670</v>
      </c>
      <c r="R55" s="389" t="s">
        <v>9342</v>
      </c>
      <c r="S55" s="389" t="s">
        <v>1069</v>
      </c>
      <c r="T55" s="244" t="str">
        <f t="shared" si="1"/>
        <v>Tab1_Cell_C45</v>
      </c>
    </row>
    <row r="56" spans="1:20" s="244" customFormat="1" ht="51" customHeight="1" x14ac:dyDescent="0.2">
      <c r="A56" s="244" t="str">
        <f t="shared" si="0"/>
        <v>Tab1_Cell_C50</v>
      </c>
      <c r="B56" s="250">
        <v>1</v>
      </c>
      <c r="C56" s="250" t="s">
        <v>114</v>
      </c>
      <c r="D56" s="250" t="s">
        <v>1070</v>
      </c>
      <c r="E56" s="388" t="s">
        <v>1071</v>
      </c>
      <c r="F56" s="388" t="s">
        <v>1072</v>
      </c>
      <c r="G56" s="388" t="s">
        <v>1073</v>
      </c>
      <c r="H56" s="388" t="s">
        <v>1074</v>
      </c>
      <c r="I56" s="388" t="s">
        <v>1075</v>
      </c>
      <c r="J56" s="388" t="s">
        <v>1076</v>
      </c>
      <c r="K56" s="388" t="s">
        <v>7550</v>
      </c>
      <c r="L56" s="388" t="s">
        <v>1077</v>
      </c>
      <c r="M56" s="388" t="s">
        <v>1078</v>
      </c>
      <c r="N56" s="388" t="s">
        <v>1079</v>
      </c>
      <c r="O56" s="388" t="s">
        <v>1080</v>
      </c>
      <c r="P56" s="388" t="s">
        <v>1081</v>
      </c>
      <c r="Q56" s="388" t="s">
        <v>10151</v>
      </c>
      <c r="R56" s="389" t="s">
        <v>9806</v>
      </c>
      <c r="S56" s="389" t="s">
        <v>1082</v>
      </c>
      <c r="T56" s="244" t="str">
        <f t="shared" si="1"/>
        <v>Tab1_Cell_C50</v>
      </c>
    </row>
    <row r="57" spans="1:20" s="244" customFormat="1" x14ac:dyDescent="0.2">
      <c r="A57" s="244" t="str">
        <f t="shared" si="0"/>
        <v>Tab2_Cell_B4</v>
      </c>
      <c r="B57" s="250">
        <v>2</v>
      </c>
      <c r="C57" s="250" t="s">
        <v>8109</v>
      </c>
      <c r="D57" s="250" t="s">
        <v>754</v>
      </c>
      <c r="E57" s="388" t="s">
        <v>8110</v>
      </c>
      <c r="F57" s="388" t="s">
        <v>8114</v>
      </c>
      <c r="G57" s="388" t="s">
        <v>8112</v>
      </c>
      <c r="H57" s="388" t="s">
        <v>673</v>
      </c>
      <c r="I57" s="388" t="s">
        <v>8113</v>
      </c>
      <c r="J57" s="388" t="s">
        <v>8115</v>
      </c>
      <c r="K57" s="388" t="s">
        <v>8111</v>
      </c>
      <c r="L57" s="388" t="s">
        <v>9598</v>
      </c>
      <c r="M57" s="388" t="s">
        <v>8116</v>
      </c>
      <c r="N57" s="388" t="s">
        <v>8342</v>
      </c>
      <c r="O57" s="388" t="s">
        <v>8117</v>
      </c>
      <c r="P57" s="388" t="s">
        <v>8118</v>
      </c>
      <c r="Q57" s="393" t="s">
        <v>8120</v>
      </c>
      <c r="R57" s="388" t="s">
        <v>9599</v>
      </c>
      <c r="S57" s="388" t="s">
        <v>8119</v>
      </c>
      <c r="T57" s="244" t="str">
        <f t="shared" si="1"/>
        <v>Tab2_Cell_B4</v>
      </c>
    </row>
    <row r="58" spans="1:20" s="244" customFormat="1" ht="25.5" customHeight="1" x14ac:dyDescent="0.2">
      <c r="A58" s="244" t="str">
        <f t="shared" si="0"/>
        <v>Tab2_Cell_B6</v>
      </c>
      <c r="B58" s="250">
        <v>2</v>
      </c>
      <c r="C58" s="342" t="s">
        <v>8121</v>
      </c>
      <c r="D58" s="250" t="s">
        <v>686</v>
      </c>
      <c r="E58" s="388" t="s">
        <v>1084</v>
      </c>
      <c r="F58" s="388" t="s">
        <v>1085</v>
      </c>
      <c r="G58" s="388" t="s">
        <v>1086</v>
      </c>
      <c r="H58" s="388" t="s">
        <v>1087</v>
      </c>
      <c r="I58" s="388" t="s">
        <v>1088</v>
      </c>
      <c r="J58" s="388" t="s">
        <v>1089</v>
      </c>
      <c r="K58" s="388" t="s">
        <v>1090</v>
      </c>
      <c r="L58" s="388" t="s">
        <v>1091</v>
      </c>
      <c r="M58" s="388" t="s">
        <v>1092</v>
      </c>
      <c r="N58" s="388" t="s">
        <v>1093</v>
      </c>
      <c r="O58" s="388" t="s">
        <v>1094</v>
      </c>
      <c r="P58" s="388" t="s">
        <v>1095</v>
      </c>
      <c r="Q58" s="393" t="s">
        <v>7671</v>
      </c>
      <c r="R58" s="389" t="s">
        <v>9807</v>
      </c>
      <c r="S58" s="389" t="s">
        <v>1096</v>
      </c>
      <c r="T58" s="244" t="str">
        <f t="shared" si="1"/>
        <v>Tab2_Cell_B6</v>
      </c>
    </row>
    <row r="59" spans="1:20" s="244" customFormat="1" ht="51" customHeight="1" x14ac:dyDescent="0.2">
      <c r="A59" s="244" t="str">
        <f t="shared" si="0"/>
        <v>Tab2_Cell_B12</v>
      </c>
      <c r="B59" s="250">
        <v>2</v>
      </c>
      <c r="C59" s="342" t="s">
        <v>8122</v>
      </c>
      <c r="D59" s="250" t="s">
        <v>1136</v>
      </c>
      <c r="E59" s="388" t="s">
        <v>1137</v>
      </c>
      <c r="F59" s="388" t="s">
        <v>1138</v>
      </c>
      <c r="G59" s="388" t="s">
        <v>1139</v>
      </c>
      <c r="H59" s="388" t="s">
        <v>146</v>
      </c>
      <c r="I59" s="388" t="s">
        <v>1140</v>
      </c>
      <c r="J59" s="388" t="s">
        <v>1141</v>
      </c>
      <c r="K59" s="388" t="s">
        <v>1142</v>
      </c>
      <c r="L59" s="388" t="s">
        <v>1143</v>
      </c>
      <c r="M59" s="388" t="s">
        <v>1144</v>
      </c>
      <c r="N59" s="388" t="s">
        <v>1106</v>
      </c>
      <c r="O59" s="388" t="s">
        <v>1145</v>
      </c>
      <c r="P59" s="388" t="s">
        <v>1146</v>
      </c>
      <c r="Q59" s="393" t="s">
        <v>7675</v>
      </c>
      <c r="R59" s="389" t="s">
        <v>9808</v>
      </c>
      <c r="S59" s="389" t="s">
        <v>1147</v>
      </c>
      <c r="T59" s="244" t="str">
        <f t="shared" si="1"/>
        <v>Tab2_Cell_B12</v>
      </c>
    </row>
    <row r="60" spans="1:20" s="244" customFormat="1" ht="38.25" customHeight="1" x14ac:dyDescent="0.2">
      <c r="A60" s="244" t="str">
        <f t="shared" si="0"/>
        <v>Tab2_Cell_B13</v>
      </c>
      <c r="B60" s="250">
        <v>2</v>
      </c>
      <c r="C60" s="342" t="s">
        <v>8123</v>
      </c>
      <c r="D60" s="250" t="s">
        <v>1148</v>
      </c>
      <c r="E60" s="388" t="s">
        <v>8950</v>
      </c>
      <c r="F60" s="388" t="s">
        <v>8945</v>
      </c>
      <c r="G60" s="388" t="s">
        <v>8944</v>
      </c>
      <c r="H60" s="388" t="s">
        <v>8939</v>
      </c>
      <c r="I60" s="388" t="s">
        <v>8951</v>
      </c>
      <c r="J60" s="388" t="s">
        <v>8956</v>
      </c>
      <c r="K60" s="388" t="s">
        <v>8957</v>
      </c>
      <c r="L60" s="388" t="s">
        <v>8960</v>
      </c>
      <c r="M60" s="388" t="s">
        <v>8963</v>
      </c>
      <c r="N60" s="388" t="s">
        <v>8966</v>
      </c>
      <c r="O60" s="388" t="s">
        <v>8969</v>
      </c>
      <c r="P60" s="388" t="s">
        <v>8972</v>
      </c>
      <c r="Q60" s="393" t="s">
        <v>8975</v>
      </c>
      <c r="R60" s="389" t="s">
        <v>9809</v>
      </c>
      <c r="S60" s="389" t="s">
        <v>8978</v>
      </c>
      <c r="T60" s="244" t="str">
        <f t="shared" si="1"/>
        <v>Tab2_Cell_B13</v>
      </c>
    </row>
    <row r="61" spans="1:20" s="244" customFormat="1" ht="25.5" customHeight="1" x14ac:dyDescent="0.2">
      <c r="A61" s="244" t="str">
        <f t="shared" si="0"/>
        <v>Tab2_Cell_B20</v>
      </c>
      <c r="B61" s="250">
        <v>2</v>
      </c>
      <c r="C61" s="342" t="s">
        <v>8124</v>
      </c>
      <c r="D61" s="250" t="s">
        <v>1149</v>
      </c>
      <c r="E61" s="388" t="s">
        <v>1150</v>
      </c>
      <c r="F61" s="388" t="s">
        <v>1151</v>
      </c>
      <c r="G61" s="388" t="s">
        <v>1152</v>
      </c>
      <c r="H61" s="388" t="s">
        <v>141</v>
      </c>
      <c r="I61" s="388" t="s">
        <v>1153</v>
      </c>
      <c r="J61" s="388" t="s">
        <v>1154</v>
      </c>
      <c r="K61" s="388" t="s">
        <v>1155</v>
      </c>
      <c r="L61" s="388" t="s">
        <v>1156</v>
      </c>
      <c r="M61" s="388" t="s">
        <v>1157</v>
      </c>
      <c r="N61" s="388" t="s">
        <v>1120</v>
      </c>
      <c r="O61" s="388" t="s">
        <v>1158</v>
      </c>
      <c r="P61" s="388" t="s">
        <v>1159</v>
      </c>
      <c r="Q61" s="393" t="s">
        <v>7676</v>
      </c>
      <c r="R61" s="389" t="s">
        <v>9810</v>
      </c>
      <c r="S61" s="389" t="s">
        <v>1160</v>
      </c>
      <c r="T61" s="244" t="str">
        <f t="shared" si="1"/>
        <v>Tab2_Cell_B20</v>
      </c>
    </row>
    <row r="62" spans="1:20" s="244" customFormat="1" ht="38.25" customHeight="1" x14ac:dyDescent="0.2">
      <c r="A62" s="244" t="str">
        <f t="shared" si="0"/>
        <v>Tab2_Cell_B21</v>
      </c>
      <c r="B62" s="250">
        <v>2</v>
      </c>
      <c r="C62" s="342" t="s">
        <v>8125</v>
      </c>
      <c r="D62" s="250" t="s">
        <v>1161</v>
      </c>
      <c r="E62" s="388" t="s">
        <v>8949</v>
      </c>
      <c r="F62" s="388" t="s">
        <v>8946</v>
      </c>
      <c r="G62" s="388" t="s">
        <v>8943</v>
      </c>
      <c r="H62" s="388" t="s">
        <v>8940</v>
      </c>
      <c r="I62" s="388" t="s">
        <v>8952</v>
      </c>
      <c r="J62" s="388" t="s">
        <v>8955</v>
      </c>
      <c r="K62" s="388" t="s">
        <v>8958</v>
      </c>
      <c r="L62" s="388" t="s">
        <v>8961</v>
      </c>
      <c r="M62" s="388" t="s">
        <v>8964</v>
      </c>
      <c r="N62" s="388" t="s">
        <v>8968</v>
      </c>
      <c r="O62" s="388" t="s">
        <v>8970</v>
      </c>
      <c r="P62" s="388" t="s">
        <v>8973</v>
      </c>
      <c r="Q62" s="393" t="s">
        <v>8976</v>
      </c>
      <c r="R62" s="389" t="s">
        <v>9811</v>
      </c>
      <c r="S62" s="389" t="s">
        <v>8979</v>
      </c>
      <c r="T62" s="244" t="str">
        <f t="shared" si="1"/>
        <v>Tab2_Cell_B21</v>
      </c>
    </row>
    <row r="63" spans="1:20" s="244" customFormat="1" ht="280.5" customHeight="1" x14ac:dyDescent="0.2">
      <c r="A63" s="244" t="str">
        <f t="shared" si="0"/>
        <v>Tab2_Cell_B23</v>
      </c>
      <c r="B63" s="250">
        <v>2</v>
      </c>
      <c r="C63" s="342" t="s">
        <v>8126</v>
      </c>
      <c r="D63" s="250" t="s">
        <v>1162</v>
      </c>
      <c r="E63" s="388" t="s">
        <v>9710</v>
      </c>
      <c r="F63" s="388" t="s">
        <v>1163</v>
      </c>
      <c r="G63" s="388" t="s">
        <v>1164</v>
      </c>
      <c r="H63" s="388" t="s">
        <v>1165</v>
      </c>
      <c r="I63" s="388" t="s">
        <v>1166</v>
      </c>
      <c r="J63" s="388" t="s">
        <v>1167</v>
      </c>
      <c r="K63" s="388" t="s">
        <v>1168</v>
      </c>
      <c r="L63" s="388" t="s">
        <v>1169</v>
      </c>
      <c r="M63" s="388" t="s">
        <v>1170</v>
      </c>
      <c r="N63" s="388" t="s">
        <v>1171</v>
      </c>
      <c r="O63" s="388" t="s">
        <v>1172</v>
      </c>
      <c r="P63" s="388" t="s">
        <v>1173</v>
      </c>
      <c r="Q63" s="388" t="s">
        <v>10152</v>
      </c>
      <c r="R63" s="389" t="s">
        <v>9812</v>
      </c>
      <c r="S63" s="389" t="s">
        <v>1174</v>
      </c>
      <c r="T63" s="244" t="str">
        <f t="shared" si="1"/>
        <v>Tab2_Cell_B23</v>
      </c>
    </row>
    <row r="64" spans="1:20" s="244" customFormat="1" ht="25.5" customHeight="1" x14ac:dyDescent="0.2">
      <c r="A64" s="244" t="str">
        <f t="shared" si="0"/>
        <v>Tab2_Cell_B29</v>
      </c>
      <c r="B64" s="250">
        <v>2</v>
      </c>
      <c r="C64" s="250"/>
      <c r="D64" s="250" t="s">
        <v>5798</v>
      </c>
      <c r="E64" s="388" t="s">
        <v>9711</v>
      </c>
      <c r="F64" s="388" t="s">
        <v>8421</v>
      </c>
      <c r="G64" s="388" t="s">
        <v>8422</v>
      </c>
      <c r="H64" s="388" t="s">
        <v>150</v>
      </c>
      <c r="I64" s="388" t="s">
        <v>8423</v>
      </c>
      <c r="J64" s="388" t="s">
        <v>8425</v>
      </c>
      <c r="K64" s="388" t="s">
        <v>8424</v>
      </c>
      <c r="L64" s="388" t="s">
        <v>8426</v>
      </c>
      <c r="M64" s="388" t="s">
        <v>8427</v>
      </c>
      <c r="N64" s="388" t="s">
        <v>8428</v>
      </c>
      <c r="O64" s="388" t="s">
        <v>8429</v>
      </c>
      <c r="P64" s="388" t="s">
        <v>8430</v>
      </c>
      <c r="Q64" s="388" t="s">
        <v>10153</v>
      </c>
      <c r="R64" s="389" t="s">
        <v>9343</v>
      </c>
      <c r="S64" s="389" t="s">
        <v>8431</v>
      </c>
      <c r="T64" s="244" t="str">
        <f t="shared" si="1"/>
        <v>Tab2_Cell_B29</v>
      </c>
    </row>
    <row r="65" spans="1:20" s="244" customFormat="1" ht="127.5" customHeight="1" x14ac:dyDescent="0.2">
      <c r="A65" s="244" t="str">
        <f t="shared" si="0"/>
        <v>Tab2_Cell_B30</v>
      </c>
      <c r="B65" s="250">
        <v>2</v>
      </c>
      <c r="C65" s="342" t="s">
        <v>8127</v>
      </c>
      <c r="D65" s="250" t="s">
        <v>1175</v>
      </c>
      <c r="E65" s="388" t="s">
        <v>9712</v>
      </c>
      <c r="F65" s="388" t="s">
        <v>1176</v>
      </c>
      <c r="G65" s="388" t="s">
        <v>1177</v>
      </c>
      <c r="H65" s="388" t="s">
        <v>1178</v>
      </c>
      <c r="I65" s="388" t="s">
        <v>1179</v>
      </c>
      <c r="J65" s="388" t="s">
        <v>1180</v>
      </c>
      <c r="K65" s="388" t="s">
        <v>1181</v>
      </c>
      <c r="L65" s="388" t="s">
        <v>1182</v>
      </c>
      <c r="M65" s="388" t="s">
        <v>1183</v>
      </c>
      <c r="N65" s="388" t="s">
        <v>1184</v>
      </c>
      <c r="O65" s="388" t="s">
        <v>1185</v>
      </c>
      <c r="P65" s="388" t="s">
        <v>1186</v>
      </c>
      <c r="Q65" s="393" t="s">
        <v>7677</v>
      </c>
      <c r="R65" s="389" t="s">
        <v>9813</v>
      </c>
      <c r="S65" s="389" t="s">
        <v>1187</v>
      </c>
      <c r="T65" s="244" t="str">
        <f t="shared" si="1"/>
        <v>Tab2_Cell_B30</v>
      </c>
    </row>
    <row r="66" spans="1:20" s="244" customFormat="1" ht="38.25" customHeight="1" x14ac:dyDescent="0.2">
      <c r="A66" s="244" t="str">
        <f t="shared" si="0"/>
        <v>Tab2_Cell_B33</v>
      </c>
      <c r="B66" s="250">
        <v>2</v>
      </c>
      <c r="C66" s="342" t="s">
        <v>8128</v>
      </c>
      <c r="D66" s="250" t="s">
        <v>1188</v>
      </c>
      <c r="E66" s="388" t="s">
        <v>1189</v>
      </c>
      <c r="F66" s="388" t="s">
        <v>1190</v>
      </c>
      <c r="G66" s="388" t="s">
        <v>1191</v>
      </c>
      <c r="H66" s="388" t="s">
        <v>144</v>
      </c>
      <c r="I66" s="388" t="s">
        <v>1192</v>
      </c>
      <c r="J66" s="388" t="s">
        <v>1193</v>
      </c>
      <c r="K66" s="388" t="s">
        <v>1194</v>
      </c>
      <c r="L66" s="388" t="s">
        <v>1195</v>
      </c>
      <c r="M66" s="388" t="s">
        <v>1196</v>
      </c>
      <c r="N66" s="388" t="s">
        <v>1197</v>
      </c>
      <c r="O66" s="388" t="s">
        <v>1198</v>
      </c>
      <c r="P66" s="388" t="s">
        <v>1199</v>
      </c>
      <c r="Q66" s="393" t="s">
        <v>7678</v>
      </c>
      <c r="R66" s="389" t="s">
        <v>9814</v>
      </c>
      <c r="S66" s="389" t="s">
        <v>1200</v>
      </c>
      <c r="T66" s="244" t="str">
        <f t="shared" si="1"/>
        <v>Tab2_Cell_B33</v>
      </c>
    </row>
    <row r="67" spans="1:20" s="244" customFormat="1" ht="187.5" customHeight="1" x14ac:dyDescent="0.2">
      <c r="A67" s="244" t="str">
        <f t="shared" si="0"/>
        <v>Tab2_Cell_B36</v>
      </c>
      <c r="B67" s="250">
        <v>2</v>
      </c>
      <c r="C67" s="342" t="s">
        <v>8130</v>
      </c>
      <c r="D67" s="250" t="s">
        <v>1202</v>
      </c>
      <c r="E67" s="388" t="s">
        <v>9713</v>
      </c>
      <c r="F67" s="388" t="s">
        <v>8930</v>
      </c>
      <c r="G67" s="388" t="s">
        <v>8929</v>
      </c>
      <c r="H67" s="388" t="s">
        <v>8928</v>
      </c>
      <c r="I67" s="388" t="s">
        <v>9781</v>
      </c>
      <c r="J67" s="388" t="s">
        <v>8931</v>
      </c>
      <c r="K67" s="388" t="s">
        <v>8932</v>
      </c>
      <c r="L67" s="388" t="s">
        <v>8934</v>
      </c>
      <c r="M67" s="388" t="s">
        <v>8933</v>
      </c>
      <c r="N67" s="388" t="s">
        <v>8935</v>
      </c>
      <c r="O67" s="388" t="s">
        <v>8936</v>
      </c>
      <c r="P67" s="388" t="s">
        <v>8937</v>
      </c>
      <c r="Q67" s="388" t="s">
        <v>10154</v>
      </c>
      <c r="R67" s="389" t="s">
        <v>9815</v>
      </c>
      <c r="S67" s="389" t="s">
        <v>8938</v>
      </c>
      <c r="T67" s="244" t="str">
        <f t="shared" si="1"/>
        <v>Tab2_Cell_B36</v>
      </c>
    </row>
    <row r="68" spans="1:20" s="244" customFormat="1" ht="51" customHeight="1" x14ac:dyDescent="0.2">
      <c r="A68" s="244" t="str">
        <f t="shared" si="0"/>
        <v>Tab2_Cell_C7</v>
      </c>
      <c r="B68" s="250">
        <v>2</v>
      </c>
      <c r="C68" s="342" t="s">
        <v>8122</v>
      </c>
      <c r="D68" s="250" t="s">
        <v>1097</v>
      </c>
      <c r="E68" s="388" t="s">
        <v>1098</v>
      </c>
      <c r="F68" s="388" t="s">
        <v>1099</v>
      </c>
      <c r="G68" s="388" t="s">
        <v>1100</v>
      </c>
      <c r="H68" s="388" t="s">
        <v>147</v>
      </c>
      <c r="I68" s="388" t="s">
        <v>1101</v>
      </c>
      <c r="J68" s="388" t="s">
        <v>1102</v>
      </c>
      <c r="K68" s="388" t="s">
        <v>1103</v>
      </c>
      <c r="L68" s="388" t="s">
        <v>1104</v>
      </c>
      <c r="M68" s="388" t="s">
        <v>1105</v>
      </c>
      <c r="N68" s="388" t="s">
        <v>1106</v>
      </c>
      <c r="O68" s="388" t="s">
        <v>1107</v>
      </c>
      <c r="P68" s="388" t="s">
        <v>1108</v>
      </c>
      <c r="Q68" s="393" t="s">
        <v>7672</v>
      </c>
      <c r="R68" s="389" t="s">
        <v>9816</v>
      </c>
      <c r="S68" s="389" t="s">
        <v>1109</v>
      </c>
      <c r="T68" s="244" t="str">
        <f t="shared" si="1"/>
        <v>Tab2_Cell_C7</v>
      </c>
    </row>
    <row r="69" spans="1:20" s="244" customFormat="1" ht="12.75" customHeight="1" x14ac:dyDescent="0.2">
      <c r="A69" s="244" t="str">
        <f t="shared" si="0"/>
        <v>Tab2_Cell_C8</v>
      </c>
      <c r="B69" s="250">
        <v>2</v>
      </c>
      <c r="C69" s="342" t="s">
        <v>8124</v>
      </c>
      <c r="D69" s="250" t="s">
        <v>1110</v>
      </c>
      <c r="E69" s="388" t="s">
        <v>1111</v>
      </c>
      <c r="F69" s="388" t="s">
        <v>1112</v>
      </c>
      <c r="G69" s="388" t="s">
        <v>1113</v>
      </c>
      <c r="H69" s="388" t="s">
        <v>1114</v>
      </c>
      <c r="I69" s="388" t="s">
        <v>1115</v>
      </c>
      <c r="J69" s="388" t="s">
        <v>1116</v>
      </c>
      <c r="K69" s="388" t="s">
        <v>1117</v>
      </c>
      <c r="L69" s="388" t="s">
        <v>1118</v>
      </c>
      <c r="M69" s="388" t="s">
        <v>1119</v>
      </c>
      <c r="N69" s="388" t="s">
        <v>1120</v>
      </c>
      <c r="O69" s="388" t="s">
        <v>1121</v>
      </c>
      <c r="P69" s="388" t="s">
        <v>1122</v>
      </c>
      <c r="Q69" s="393" t="s">
        <v>7673</v>
      </c>
      <c r="R69" s="389" t="s">
        <v>9344</v>
      </c>
      <c r="S69" s="389" t="s">
        <v>1123</v>
      </c>
      <c r="T69" s="244" t="str">
        <f t="shared" si="1"/>
        <v>Tab2_Cell_C8</v>
      </c>
    </row>
    <row r="70" spans="1:20" s="244" customFormat="1" ht="38.25" customHeight="1" x14ac:dyDescent="0.2">
      <c r="A70" s="244" t="str">
        <f t="shared" si="0"/>
        <v>Tab2_Cell_C9</v>
      </c>
      <c r="B70" s="250">
        <v>2</v>
      </c>
      <c r="C70" s="342" t="s">
        <v>8128</v>
      </c>
      <c r="D70" s="250" t="s">
        <v>755</v>
      </c>
      <c r="E70" s="388" t="s">
        <v>1124</v>
      </c>
      <c r="F70" s="388" t="s">
        <v>1125</v>
      </c>
      <c r="G70" s="388" t="s">
        <v>1126</v>
      </c>
      <c r="H70" s="388" t="s">
        <v>145</v>
      </c>
      <c r="I70" s="388" t="s">
        <v>1127</v>
      </c>
      <c r="J70" s="388" t="s">
        <v>1128</v>
      </c>
      <c r="K70" s="388" t="s">
        <v>1129</v>
      </c>
      <c r="L70" s="388" t="s">
        <v>1130</v>
      </c>
      <c r="M70" s="388" t="s">
        <v>1131</v>
      </c>
      <c r="N70" s="388" t="s">
        <v>1132</v>
      </c>
      <c r="O70" s="388" t="s">
        <v>1133</v>
      </c>
      <c r="P70" s="388" t="s">
        <v>1134</v>
      </c>
      <c r="Q70" s="393" t="s">
        <v>7674</v>
      </c>
      <c r="R70" s="389" t="s">
        <v>9817</v>
      </c>
      <c r="S70" s="389" t="s">
        <v>1135</v>
      </c>
      <c r="T70" s="244" t="str">
        <f t="shared" si="1"/>
        <v>Tab2_Cell_C9</v>
      </c>
    </row>
    <row r="71" spans="1:20" s="244" customFormat="1" ht="25.5" customHeight="1" x14ac:dyDescent="0.2">
      <c r="A71" s="244" t="str">
        <f t="shared" si="0"/>
        <v>Tab2_Cell_C16</v>
      </c>
      <c r="B71" s="250">
        <v>2</v>
      </c>
      <c r="C71" s="250" t="s">
        <v>3</v>
      </c>
      <c r="D71" s="250" t="s">
        <v>839</v>
      </c>
      <c r="E71" s="388" t="s">
        <v>1203</v>
      </c>
      <c r="F71" s="388" t="s">
        <v>1204</v>
      </c>
      <c r="G71" s="388" t="s">
        <v>1205</v>
      </c>
      <c r="H71" s="388" t="s">
        <v>1206</v>
      </c>
      <c r="I71" s="388" t="s">
        <v>1207</v>
      </c>
      <c r="J71" s="388" t="s">
        <v>1208</v>
      </c>
      <c r="K71" s="388" t="s">
        <v>1209</v>
      </c>
      <c r="L71" s="388" t="s">
        <v>1210</v>
      </c>
      <c r="M71" s="388" t="s">
        <v>1211</v>
      </c>
      <c r="N71" s="388" t="s">
        <v>1212</v>
      </c>
      <c r="O71" s="388" t="s">
        <v>1213</v>
      </c>
      <c r="P71" s="388" t="s">
        <v>1214</v>
      </c>
      <c r="Q71" s="393" t="s">
        <v>7679</v>
      </c>
      <c r="R71" s="389" t="s">
        <v>9345</v>
      </c>
      <c r="S71" s="389" t="s">
        <v>1215</v>
      </c>
      <c r="T71" s="244" t="str">
        <f t="shared" si="1"/>
        <v>Tab2_Cell_C16</v>
      </c>
    </row>
    <row r="72" spans="1:20" s="244" customFormat="1" ht="25.5" customHeight="1" x14ac:dyDescent="0.2">
      <c r="A72" s="244" t="str">
        <f t="shared" si="0"/>
        <v>Tab2_Cell_C17</v>
      </c>
      <c r="B72" s="250">
        <v>2</v>
      </c>
      <c r="C72" s="250" t="s">
        <v>44</v>
      </c>
      <c r="D72" s="250" t="s">
        <v>1216</v>
      </c>
      <c r="E72" s="388" t="s">
        <v>1217</v>
      </c>
      <c r="F72" s="388" t="s">
        <v>1218</v>
      </c>
      <c r="G72" s="388" t="s">
        <v>1219</v>
      </c>
      <c r="H72" s="388" t="s">
        <v>1220</v>
      </c>
      <c r="I72" s="388" t="s">
        <v>1221</v>
      </c>
      <c r="J72" s="388" t="s">
        <v>1222</v>
      </c>
      <c r="K72" s="388" t="s">
        <v>1223</v>
      </c>
      <c r="L72" s="388" t="s">
        <v>1224</v>
      </c>
      <c r="M72" s="388" t="s">
        <v>1225</v>
      </c>
      <c r="N72" s="388" t="s">
        <v>1226</v>
      </c>
      <c r="O72" s="388" t="s">
        <v>1227</v>
      </c>
      <c r="P72" s="388" t="s">
        <v>1228</v>
      </c>
      <c r="Q72" s="393" t="s">
        <v>7680</v>
      </c>
      <c r="R72" s="389" t="s">
        <v>9346</v>
      </c>
      <c r="S72" s="389" t="s">
        <v>1229</v>
      </c>
      <c r="T72" s="244" t="str">
        <f t="shared" si="1"/>
        <v>Tab2_Cell_C17</v>
      </c>
    </row>
    <row r="73" spans="1:20" s="244" customFormat="1" ht="51" customHeight="1" x14ac:dyDescent="0.2">
      <c r="A73" s="244" t="str">
        <f t="shared" si="0"/>
        <v>Tab2_Cell_C18</v>
      </c>
      <c r="B73" s="250">
        <v>2</v>
      </c>
      <c r="C73" s="250" t="s">
        <v>45</v>
      </c>
      <c r="D73" s="250" t="s">
        <v>1230</v>
      </c>
      <c r="E73" s="388" t="s">
        <v>1231</v>
      </c>
      <c r="F73" s="388" t="s">
        <v>1232</v>
      </c>
      <c r="G73" s="388" t="s">
        <v>1233</v>
      </c>
      <c r="H73" s="388" t="s">
        <v>173</v>
      </c>
      <c r="I73" s="388" t="s">
        <v>1234</v>
      </c>
      <c r="J73" s="388" t="s">
        <v>1235</v>
      </c>
      <c r="K73" s="388" t="s">
        <v>1236</v>
      </c>
      <c r="L73" s="388" t="s">
        <v>1237</v>
      </c>
      <c r="M73" s="388" t="s">
        <v>1238</v>
      </c>
      <c r="N73" s="388" t="s">
        <v>1239</v>
      </c>
      <c r="O73" s="388" t="s">
        <v>1240</v>
      </c>
      <c r="P73" s="388" t="s">
        <v>1241</v>
      </c>
      <c r="Q73" s="393" t="s">
        <v>7681</v>
      </c>
      <c r="R73" s="389" t="s">
        <v>9818</v>
      </c>
      <c r="S73" s="389" t="s">
        <v>1242</v>
      </c>
      <c r="T73" s="244" t="str">
        <f t="shared" si="1"/>
        <v>Tab2_Cell_C18</v>
      </c>
    </row>
    <row r="74" spans="1:20" s="244" customFormat="1" ht="76.5" customHeight="1" x14ac:dyDescent="0.2">
      <c r="A74" s="244" t="str">
        <f t="shared" si="0"/>
        <v>Tab2_Cell_C27</v>
      </c>
      <c r="B74" s="250">
        <v>2</v>
      </c>
      <c r="C74" s="250" t="s">
        <v>46</v>
      </c>
      <c r="D74" s="250" t="s">
        <v>1257</v>
      </c>
      <c r="E74" s="388" t="s">
        <v>1244</v>
      </c>
      <c r="F74" s="388" t="s">
        <v>1245</v>
      </c>
      <c r="G74" s="388" t="s">
        <v>1246</v>
      </c>
      <c r="H74" s="388" t="s">
        <v>1247</v>
      </c>
      <c r="I74" s="388" t="s">
        <v>1248</v>
      </c>
      <c r="J74" s="388" t="s">
        <v>1249</v>
      </c>
      <c r="K74" s="388" t="s">
        <v>1250</v>
      </c>
      <c r="L74" s="388" t="s">
        <v>1251</v>
      </c>
      <c r="M74" s="388" t="s">
        <v>1252</v>
      </c>
      <c r="N74" s="388" t="s">
        <v>1253</v>
      </c>
      <c r="O74" s="388" t="s">
        <v>1254</v>
      </c>
      <c r="P74" s="388" t="s">
        <v>1255</v>
      </c>
      <c r="Q74" s="393" t="s">
        <v>7682</v>
      </c>
      <c r="R74" s="389" t="s">
        <v>9819</v>
      </c>
      <c r="S74" s="389" t="s">
        <v>1256</v>
      </c>
      <c r="T74" s="244" t="str">
        <f t="shared" si="1"/>
        <v>Tab2_Cell_C27</v>
      </c>
    </row>
    <row r="75" spans="1:20" s="244" customFormat="1" ht="89.25" customHeight="1" x14ac:dyDescent="0.2">
      <c r="A75" s="244" t="str">
        <f t="shared" si="0"/>
        <v>Tab2_Cell_C28</v>
      </c>
      <c r="B75" s="250">
        <v>2</v>
      </c>
      <c r="C75" s="250" t="s">
        <v>47</v>
      </c>
      <c r="D75" s="250" t="s">
        <v>2935</v>
      </c>
      <c r="E75" s="388" t="s">
        <v>9714</v>
      </c>
      <c r="F75" s="388" t="s">
        <v>1258</v>
      </c>
      <c r="G75" s="388" t="s">
        <v>1259</v>
      </c>
      <c r="H75" s="388" t="s">
        <v>1260</v>
      </c>
      <c r="I75" s="388" t="s">
        <v>9782</v>
      </c>
      <c r="J75" s="388" t="s">
        <v>1261</v>
      </c>
      <c r="K75" s="388" t="s">
        <v>7552</v>
      </c>
      <c r="L75" s="388" t="s">
        <v>1262</v>
      </c>
      <c r="M75" s="388" t="s">
        <v>1263</v>
      </c>
      <c r="N75" s="388" t="s">
        <v>1264</v>
      </c>
      <c r="O75" s="388" t="s">
        <v>1265</v>
      </c>
      <c r="P75" s="388" t="s">
        <v>1266</v>
      </c>
      <c r="Q75" s="393" t="s">
        <v>7683</v>
      </c>
      <c r="R75" s="389" t="s">
        <v>9820</v>
      </c>
      <c r="S75" s="389" t="s">
        <v>1267</v>
      </c>
      <c r="T75" s="244" t="str">
        <f t="shared" si="1"/>
        <v>Tab2_Cell_C28</v>
      </c>
    </row>
    <row r="76" spans="1:20" s="244" customFormat="1" ht="51" customHeight="1" x14ac:dyDescent="0.2">
      <c r="A76" s="244" t="str">
        <f t="shared" si="0"/>
        <v>Tab2_Cell_C39</v>
      </c>
      <c r="B76" s="250">
        <v>2</v>
      </c>
      <c r="C76" s="250" t="s">
        <v>48</v>
      </c>
      <c r="D76" s="250" t="s">
        <v>1032</v>
      </c>
      <c r="E76" s="388" t="s">
        <v>1268</v>
      </c>
      <c r="F76" s="388" t="s">
        <v>1269</v>
      </c>
      <c r="G76" s="388" t="s">
        <v>1270</v>
      </c>
      <c r="H76" s="388" t="s">
        <v>7529</v>
      </c>
      <c r="I76" s="388" t="s">
        <v>1271</v>
      </c>
      <c r="J76" s="388" t="s">
        <v>1272</v>
      </c>
      <c r="K76" s="388" t="s">
        <v>10995</v>
      </c>
      <c r="L76" s="388" t="s">
        <v>1273</v>
      </c>
      <c r="M76" s="388" t="s">
        <v>1274</v>
      </c>
      <c r="N76" s="388" t="s">
        <v>1275</v>
      </c>
      <c r="O76" s="388" t="s">
        <v>1276</v>
      </c>
      <c r="P76" s="388" t="s">
        <v>1277</v>
      </c>
      <c r="Q76" s="388" t="s">
        <v>10155</v>
      </c>
      <c r="R76" s="389" t="s">
        <v>9347</v>
      </c>
      <c r="S76" s="389" t="s">
        <v>1278</v>
      </c>
      <c r="T76" s="244" t="str">
        <f t="shared" si="1"/>
        <v>Tab2_Cell_C39</v>
      </c>
    </row>
    <row r="77" spans="1:20" s="244" customFormat="1" ht="63.75" customHeight="1" x14ac:dyDescent="0.2">
      <c r="A77" s="244" t="str">
        <f t="shared" si="0"/>
        <v>Tab2_Cell_C40</v>
      </c>
      <c r="B77" s="250">
        <v>2</v>
      </c>
      <c r="C77" s="250" t="s">
        <v>49</v>
      </c>
      <c r="D77" s="250" t="s">
        <v>1279</v>
      </c>
      <c r="E77" s="388" t="s">
        <v>9715</v>
      </c>
      <c r="F77" s="388" t="s">
        <v>1280</v>
      </c>
      <c r="G77" s="388" t="s">
        <v>1281</v>
      </c>
      <c r="H77" s="388" t="s">
        <v>1282</v>
      </c>
      <c r="I77" s="388" t="s">
        <v>1283</v>
      </c>
      <c r="J77" s="388" t="s">
        <v>1284</v>
      </c>
      <c r="K77" s="388" t="s">
        <v>1285</v>
      </c>
      <c r="L77" s="388" t="s">
        <v>1286</v>
      </c>
      <c r="M77" s="388" t="s">
        <v>1287</v>
      </c>
      <c r="N77" s="388" t="s">
        <v>1288</v>
      </c>
      <c r="O77" s="388" t="s">
        <v>1289</v>
      </c>
      <c r="P77" s="388" t="s">
        <v>1290</v>
      </c>
      <c r="Q77" s="393" t="s">
        <v>7684</v>
      </c>
      <c r="R77" s="389" t="s">
        <v>9821</v>
      </c>
      <c r="S77" s="389" t="s">
        <v>1291</v>
      </c>
      <c r="T77" s="244" t="str">
        <f t="shared" si="1"/>
        <v>Tab2_Cell_C40</v>
      </c>
    </row>
    <row r="78" spans="1:20" s="244" customFormat="1" ht="76.5" customHeight="1" x14ac:dyDescent="0.2">
      <c r="A78" s="244" t="str">
        <f t="shared" si="0"/>
        <v>Tab2_Cell_C41</v>
      </c>
      <c r="B78" s="250">
        <v>2</v>
      </c>
      <c r="C78" s="250" t="s">
        <v>50</v>
      </c>
      <c r="D78" s="250" t="s">
        <v>1292</v>
      </c>
      <c r="E78" s="388" t="s">
        <v>9716</v>
      </c>
      <c r="F78" s="388" t="s">
        <v>1293</v>
      </c>
      <c r="G78" s="388" t="s">
        <v>1294</v>
      </c>
      <c r="H78" s="388" t="s">
        <v>1295</v>
      </c>
      <c r="I78" s="388" t="s">
        <v>1296</v>
      </c>
      <c r="J78" s="388" t="s">
        <v>1297</v>
      </c>
      <c r="K78" s="388" t="s">
        <v>1298</v>
      </c>
      <c r="L78" s="388" t="s">
        <v>1299</v>
      </c>
      <c r="M78" s="388" t="s">
        <v>1300</v>
      </c>
      <c r="N78" s="388" t="s">
        <v>1301</v>
      </c>
      <c r="O78" s="388" t="s">
        <v>1302</v>
      </c>
      <c r="P78" s="388" t="s">
        <v>1303</v>
      </c>
      <c r="Q78" s="393" t="s">
        <v>7685</v>
      </c>
      <c r="R78" s="389" t="s">
        <v>9822</v>
      </c>
      <c r="S78" s="389" t="s">
        <v>1304</v>
      </c>
      <c r="T78" s="244" t="str">
        <f t="shared" si="1"/>
        <v>Tab2_Cell_C41</v>
      </c>
    </row>
    <row r="79" spans="1:20" s="244" customFormat="1" ht="63.75" customHeight="1" x14ac:dyDescent="0.2">
      <c r="A79" s="244" t="str">
        <f t="shared" si="0"/>
        <v>Tab2_Cell_C42</v>
      </c>
      <c r="B79" s="250">
        <v>2</v>
      </c>
      <c r="C79" s="250" t="s">
        <v>51</v>
      </c>
      <c r="D79" s="250" t="s">
        <v>1305</v>
      </c>
      <c r="E79" s="388" t="s">
        <v>1306</v>
      </c>
      <c r="F79" s="388" t="s">
        <v>1307</v>
      </c>
      <c r="G79" s="388" t="s">
        <v>1308</v>
      </c>
      <c r="H79" s="388" t="s">
        <v>1309</v>
      </c>
      <c r="I79" s="388" t="s">
        <v>1310</v>
      </c>
      <c r="J79" s="388" t="s">
        <v>1311</v>
      </c>
      <c r="K79" s="388" t="s">
        <v>1312</v>
      </c>
      <c r="L79" s="388" t="s">
        <v>1313</v>
      </c>
      <c r="M79" s="388" t="s">
        <v>1314</v>
      </c>
      <c r="N79" s="388" t="s">
        <v>1315</v>
      </c>
      <c r="O79" s="388" t="s">
        <v>1316</v>
      </c>
      <c r="P79" s="388" t="s">
        <v>1317</v>
      </c>
      <c r="Q79" s="393" t="s">
        <v>7686</v>
      </c>
      <c r="R79" s="389" t="s">
        <v>9823</v>
      </c>
      <c r="S79" s="389" t="s">
        <v>1318</v>
      </c>
      <c r="T79" s="244" t="str">
        <f t="shared" si="1"/>
        <v>Tab2_Cell_C42</v>
      </c>
    </row>
    <row r="80" spans="1:20" s="244" customFormat="1" ht="76.5" customHeight="1" x14ac:dyDescent="0.2">
      <c r="A80" s="244" t="str">
        <f t="shared" si="0"/>
        <v>Tab2_Cell_C43</v>
      </c>
      <c r="B80" s="250">
        <v>2</v>
      </c>
      <c r="C80" s="250" t="s">
        <v>142</v>
      </c>
      <c r="D80" s="250" t="s">
        <v>1319</v>
      </c>
      <c r="E80" s="388" t="s">
        <v>1320</v>
      </c>
      <c r="F80" s="388" t="s">
        <v>1321</v>
      </c>
      <c r="G80" s="388" t="s">
        <v>1322</v>
      </c>
      <c r="H80" s="388" t="s">
        <v>1323</v>
      </c>
      <c r="I80" s="388" t="s">
        <v>1324</v>
      </c>
      <c r="J80" s="388" t="s">
        <v>1325</v>
      </c>
      <c r="K80" s="388" t="s">
        <v>1326</v>
      </c>
      <c r="L80" s="388" t="s">
        <v>1327</v>
      </c>
      <c r="M80" s="388" t="s">
        <v>1328</v>
      </c>
      <c r="N80" s="388" t="s">
        <v>1329</v>
      </c>
      <c r="O80" s="388" t="s">
        <v>1330</v>
      </c>
      <c r="P80" s="388" t="s">
        <v>1331</v>
      </c>
      <c r="Q80" s="388" t="s">
        <v>10156</v>
      </c>
      <c r="R80" s="389" t="s">
        <v>9824</v>
      </c>
      <c r="S80" s="389" t="s">
        <v>1332</v>
      </c>
      <c r="T80" s="244" t="str">
        <f t="shared" si="1"/>
        <v>Tab2_Cell_C43</v>
      </c>
    </row>
    <row r="81" spans="1:20" s="244" customFormat="1" ht="76.5" customHeight="1" x14ac:dyDescent="0.2">
      <c r="A81" s="244" t="str">
        <f t="shared" si="0"/>
        <v>Tab2_Cell_C44</v>
      </c>
      <c r="B81" s="250">
        <v>2</v>
      </c>
      <c r="C81" s="250" t="s">
        <v>143</v>
      </c>
      <c r="D81" s="250" t="s">
        <v>1044</v>
      </c>
      <c r="E81" s="388" t="s">
        <v>1333</v>
      </c>
      <c r="F81" s="388" t="s">
        <v>1334</v>
      </c>
      <c r="G81" s="388" t="s">
        <v>1335</v>
      </c>
      <c r="H81" s="388" t="s">
        <v>1336</v>
      </c>
      <c r="I81" s="388" t="s">
        <v>1337</v>
      </c>
      <c r="J81" s="388" t="s">
        <v>1338</v>
      </c>
      <c r="K81" s="388" t="s">
        <v>1339</v>
      </c>
      <c r="L81" s="388" t="s">
        <v>1340</v>
      </c>
      <c r="M81" s="388" t="s">
        <v>1341</v>
      </c>
      <c r="N81" s="388" t="s">
        <v>1342</v>
      </c>
      <c r="O81" s="388" t="s">
        <v>1343</v>
      </c>
      <c r="P81" s="388" t="s">
        <v>1344</v>
      </c>
      <c r="Q81" s="393" t="s">
        <v>7687</v>
      </c>
      <c r="R81" s="389" t="s">
        <v>9825</v>
      </c>
      <c r="S81" s="389" t="s">
        <v>1345</v>
      </c>
      <c r="T81" s="244" t="str">
        <f t="shared" si="1"/>
        <v>Tab2_Cell_C44</v>
      </c>
    </row>
    <row r="82" spans="1:20" s="244" customFormat="1" ht="38.25" customHeight="1" x14ac:dyDescent="0.2">
      <c r="A82" s="244" t="str">
        <f t="shared" si="0"/>
        <v>Tab2_Cell_G34</v>
      </c>
      <c r="B82" s="250">
        <v>2</v>
      </c>
      <c r="C82" s="342" t="s">
        <v>8129</v>
      </c>
      <c r="D82" s="250" t="s">
        <v>1201</v>
      </c>
      <c r="E82" s="388" t="s">
        <v>8948</v>
      </c>
      <c r="F82" s="388" t="s">
        <v>8947</v>
      </c>
      <c r="G82" s="388" t="s">
        <v>8942</v>
      </c>
      <c r="H82" s="388" t="s">
        <v>8941</v>
      </c>
      <c r="I82" s="388" t="s">
        <v>8953</v>
      </c>
      <c r="J82" s="388" t="s">
        <v>8954</v>
      </c>
      <c r="K82" s="388" t="s">
        <v>8959</v>
      </c>
      <c r="L82" s="388" t="s">
        <v>8962</v>
      </c>
      <c r="M82" s="388" t="s">
        <v>8965</v>
      </c>
      <c r="N82" s="388" t="s">
        <v>8967</v>
      </c>
      <c r="O82" s="388" t="s">
        <v>8971</v>
      </c>
      <c r="P82" s="388" t="s">
        <v>8974</v>
      </c>
      <c r="Q82" s="393" t="s">
        <v>8977</v>
      </c>
      <c r="R82" s="389" t="s">
        <v>9826</v>
      </c>
      <c r="S82" s="389" t="s">
        <v>8980</v>
      </c>
      <c r="T82" s="244" t="str">
        <f t="shared" si="1"/>
        <v>Tab2_Cell_G34</v>
      </c>
    </row>
    <row r="83" spans="1:20" s="244" customFormat="1" ht="76.5" customHeight="1" x14ac:dyDescent="0.2">
      <c r="A83" s="244" t="str">
        <f t="shared" si="0"/>
        <v>Tab2_Cell_C26</v>
      </c>
      <c r="B83" s="250">
        <v>2</v>
      </c>
      <c r="C83" s="250" t="s">
        <v>9307</v>
      </c>
      <c r="D83" s="250" t="s">
        <v>1243</v>
      </c>
      <c r="E83" s="388" t="s">
        <v>9717</v>
      </c>
      <c r="F83" s="388" t="s">
        <v>9579</v>
      </c>
      <c r="G83" s="388" t="s">
        <v>9790</v>
      </c>
      <c r="H83" s="388" t="s">
        <v>9688</v>
      </c>
      <c r="I83" s="388" t="s">
        <v>9783</v>
      </c>
      <c r="J83" s="388" t="s">
        <v>9582</v>
      </c>
      <c r="K83" s="388" t="s">
        <v>9703</v>
      </c>
      <c r="L83" s="388" t="s">
        <v>9689</v>
      </c>
      <c r="M83" s="388" t="s">
        <v>9791</v>
      </c>
      <c r="N83" s="388" t="s">
        <v>9580</v>
      </c>
      <c r="O83" s="388" t="s">
        <v>9690</v>
      </c>
      <c r="P83" s="388" t="s">
        <v>9578</v>
      </c>
      <c r="Q83" s="388" t="s">
        <v>10157</v>
      </c>
      <c r="R83" s="388" t="s">
        <v>9827</v>
      </c>
      <c r="S83" s="389" t="s">
        <v>9581</v>
      </c>
      <c r="T83" s="244" t="str">
        <f t="shared" si="1"/>
        <v>Tab2_Cell_C26</v>
      </c>
    </row>
    <row r="84" spans="1:20" s="244" customFormat="1" x14ac:dyDescent="0.2">
      <c r="A84" s="244" t="str">
        <f t="shared" si="0"/>
        <v>Tab3_Cell_B4</v>
      </c>
      <c r="B84" s="250">
        <v>3</v>
      </c>
      <c r="C84" s="250" t="s">
        <v>8131</v>
      </c>
      <c r="D84" s="250" t="s">
        <v>754</v>
      </c>
      <c r="E84" s="388" t="s">
        <v>8132</v>
      </c>
      <c r="F84" s="388" t="s">
        <v>8136</v>
      </c>
      <c r="G84" s="388" t="s">
        <v>8134</v>
      </c>
      <c r="H84" s="388" t="s">
        <v>675</v>
      </c>
      <c r="I84" s="388" t="s">
        <v>8135</v>
      </c>
      <c r="J84" s="388" t="s">
        <v>8137</v>
      </c>
      <c r="K84" s="388" t="s">
        <v>8133</v>
      </c>
      <c r="L84" s="388" t="s">
        <v>8138</v>
      </c>
      <c r="M84" s="388" t="s">
        <v>8139</v>
      </c>
      <c r="N84" s="388" t="s">
        <v>8344</v>
      </c>
      <c r="O84" s="388" t="s">
        <v>8140</v>
      </c>
      <c r="P84" s="388" t="s">
        <v>8141</v>
      </c>
      <c r="Q84" s="393" t="s">
        <v>8143</v>
      </c>
      <c r="R84" s="389" t="s">
        <v>9624</v>
      </c>
      <c r="S84" s="388" t="s">
        <v>8142</v>
      </c>
      <c r="T84" s="244" t="str">
        <f t="shared" si="1"/>
        <v>Tab3_Cell_B4</v>
      </c>
    </row>
    <row r="85" spans="1:20" s="244" customFormat="1" ht="51" x14ac:dyDescent="0.2">
      <c r="A85" s="244" t="str">
        <f t="shared" si="0"/>
        <v>Tab3_Cell_B6</v>
      </c>
      <c r="B85" s="250">
        <v>3</v>
      </c>
      <c r="C85" s="250" t="s">
        <v>8144</v>
      </c>
      <c r="D85" s="250" t="s">
        <v>686</v>
      </c>
      <c r="E85" s="388" t="s">
        <v>8993</v>
      </c>
      <c r="F85" s="388" t="s">
        <v>9000</v>
      </c>
      <c r="G85" s="388" t="s">
        <v>9011</v>
      </c>
      <c r="H85" s="388" t="s">
        <v>8981</v>
      </c>
      <c r="I85" s="388" t="s">
        <v>9022</v>
      </c>
      <c r="J85" s="388" t="s">
        <v>9033</v>
      </c>
      <c r="K85" s="388" t="s">
        <v>9044</v>
      </c>
      <c r="L85" s="388" t="s">
        <v>9055</v>
      </c>
      <c r="M85" s="388" t="s">
        <v>9067</v>
      </c>
      <c r="N85" s="388" t="s">
        <v>9078</v>
      </c>
      <c r="O85" s="388" t="s">
        <v>9090</v>
      </c>
      <c r="P85" s="388" t="s">
        <v>9101</v>
      </c>
      <c r="Q85" s="393" t="s">
        <v>9113</v>
      </c>
      <c r="R85" s="388" t="s">
        <v>9828</v>
      </c>
      <c r="S85" s="389" t="s">
        <v>9124</v>
      </c>
      <c r="T85" s="244" t="str">
        <f t="shared" si="1"/>
        <v>Tab3_Cell_B6</v>
      </c>
    </row>
    <row r="86" spans="1:20" s="244" customFormat="1" ht="38.25" x14ac:dyDescent="0.2">
      <c r="A86" s="244" t="str">
        <f t="shared" si="0"/>
        <v>Tab3_Cell_B8</v>
      </c>
      <c r="B86" s="250">
        <v>3</v>
      </c>
      <c r="C86" s="250"/>
      <c r="D86" s="250" t="s">
        <v>1348</v>
      </c>
      <c r="E86" s="388" t="s">
        <v>1349</v>
      </c>
      <c r="F86" s="388" t="s">
        <v>1350</v>
      </c>
      <c r="G86" s="388" t="s">
        <v>1351</v>
      </c>
      <c r="H86" s="388" t="s">
        <v>1352</v>
      </c>
      <c r="I86" s="388" t="s">
        <v>1353</v>
      </c>
      <c r="J86" s="388" t="s">
        <v>1354</v>
      </c>
      <c r="K86" s="388" t="s">
        <v>1355</v>
      </c>
      <c r="L86" s="388" t="s">
        <v>1356</v>
      </c>
      <c r="M86" s="388" t="s">
        <v>1357</v>
      </c>
      <c r="N86" s="388" t="s">
        <v>1358</v>
      </c>
      <c r="O86" s="388" t="s">
        <v>1359</v>
      </c>
      <c r="P86" s="388" t="s">
        <v>1360</v>
      </c>
      <c r="Q86" s="388" t="s">
        <v>10158</v>
      </c>
      <c r="R86" s="389" t="s">
        <v>9829</v>
      </c>
      <c r="S86" s="389" t="s">
        <v>1361</v>
      </c>
      <c r="T86" s="244" t="str">
        <f t="shared" si="1"/>
        <v>Tab3_Cell_B8</v>
      </c>
    </row>
    <row r="87" spans="1:20" s="244" customFormat="1" ht="51" x14ac:dyDescent="0.2">
      <c r="A87" s="244" t="str">
        <f t="shared" si="0"/>
        <v>Tab3_Cell_B9</v>
      </c>
      <c r="B87" s="250">
        <v>3</v>
      </c>
      <c r="C87" s="342" t="s">
        <v>8145</v>
      </c>
      <c r="D87" s="250" t="s">
        <v>1362</v>
      </c>
      <c r="E87" s="388" t="s">
        <v>1363</v>
      </c>
      <c r="F87" s="388" t="s">
        <v>1364</v>
      </c>
      <c r="G87" s="388" t="s">
        <v>1365</v>
      </c>
      <c r="H87" s="388" t="s">
        <v>1366</v>
      </c>
      <c r="I87" s="388" t="s">
        <v>1367</v>
      </c>
      <c r="J87" s="388" t="s">
        <v>1368</v>
      </c>
      <c r="K87" s="388" t="s">
        <v>1369</v>
      </c>
      <c r="L87" s="388" t="s">
        <v>1370</v>
      </c>
      <c r="M87" s="388" t="s">
        <v>1371</v>
      </c>
      <c r="N87" s="388" t="s">
        <v>1372</v>
      </c>
      <c r="O87" s="388" t="s">
        <v>1373</v>
      </c>
      <c r="P87" s="388" t="s">
        <v>1374</v>
      </c>
      <c r="Q87" s="388" t="s">
        <v>10159</v>
      </c>
      <c r="R87" s="389" t="s">
        <v>9830</v>
      </c>
      <c r="S87" s="389" t="s">
        <v>1375</v>
      </c>
      <c r="T87" s="244" t="str">
        <f t="shared" si="1"/>
        <v>Tab3_Cell_B9</v>
      </c>
    </row>
    <row r="88" spans="1:20" s="244" customFormat="1" x14ac:dyDescent="0.2">
      <c r="A88" s="244" t="str">
        <f t="shared" si="0"/>
        <v>Tab3_Cell_B11</v>
      </c>
      <c r="B88" s="250">
        <v>3</v>
      </c>
      <c r="C88" s="342" t="s">
        <v>9628</v>
      </c>
      <c r="D88" s="250" t="s">
        <v>1376</v>
      </c>
      <c r="E88" s="388" t="s">
        <v>1084</v>
      </c>
      <c r="F88" s="388" t="s">
        <v>1085</v>
      </c>
      <c r="G88" s="388" t="s">
        <v>1086</v>
      </c>
      <c r="H88" s="388" t="s">
        <v>1087</v>
      </c>
      <c r="I88" s="388" t="s">
        <v>1088</v>
      </c>
      <c r="J88" s="388" t="s">
        <v>1089</v>
      </c>
      <c r="K88" s="388" t="s">
        <v>1090</v>
      </c>
      <c r="L88" s="388" t="s">
        <v>1091</v>
      </c>
      <c r="M88" s="388" t="s">
        <v>1092</v>
      </c>
      <c r="N88" s="388" t="s">
        <v>1377</v>
      </c>
      <c r="O88" s="388" t="s">
        <v>1094</v>
      </c>
      <c r="P88" s="388" t="s">
        <v>1095</v>
      </c>
      <c r="Q88" s="393" t="s">
        <v>7671</v>
      </c>
      <c r="R88" s="389" t="s">
        <v>9807</v>
      </c>
      <c r="S88" s="389" t="s">
        <v>1096</v>
      </c>
      <c r="T88" s="244" t="str">
        <f t="shared" si="1"/>
        <v>Tab3_Cell_B11</v>
      </c>
    </row>
    <row r="89" spans="1:20" s="244" customFormat="1" ht="38.25" x14ac:dyDescent="0.2">
      <c r="A89" s="244" t="str">
        <f t="shared" si="0"/>
        <v>Tab3_Cell_B20</v>
      </c>
      <c r="B89" s="250">
        <v>3</v>
      </c>
      <c r="C89" s="342" t="s">
        <v>8146</v>
      </c>
      <c r="D89" s="250" t="s">
        <v>1149</v>
      </c>
      <c r="E89" s="388" t="s">
        <v>1557</v>
      </c>
      <c r="F89" s="388" t="s">
        <v>1558</v>
      </c>
      <c r="G89" s="388" t="s">
        <v>1559</v>
      </c>
      <c r="H89" s="388" t="s">
        <v>123</v>
      </c>
      <c r="I89" s="388" t="s">
        <v>1560</v>
      </c>
      <c r="J89" s="388" t="s">
        <v>1561</v>
      </c>
      <c r="K89" s="388" t="s">
        <v>1562</v>
      </c>
      <c r="L89" s="388" t="s">
        <v>1563</v>
      </c>
      <c r="M89" s="388" t="s">
        <v>1564</v>
      </c>
      <c r="N89" s="388" t="s">
        <v>1565</v>
      </c>
      <c r="O89" s="388" t="s">
        <v>1566</v>
      </c>
      <c r="P89" s="388" t="s">
        <v>1567</v>
      </c>
      <c r="Q89" s="393" t="s">
        <v>7702</v>
      </c>
      <c r="R89" s="389" t="s">
        <v>9831</v>
      </c>
      <c r="S89" s="389" t="s">
        <v>1568</v>
      </c>
      <c r="T89" s="244" t="str">
        <f t="shared" si="1"/>
        <v>Tab3_Cell_B20</v>
      </c>
    </row>
    <row r="90" spans="1:20" s="244" customFormat="1" ht="38.25" x14ac:dyDescent="0.2">
      <c r="A90" s="244" t="str">
        <f t="shared" ref="A90:A153" si="2">"Tab"&amp;B90&amp;"_Cell_"&amp;+D90</f>
        <v>Tab3_Cell_B23</v>
      </c>
      <c r="B90" s="250">
        <v>3</v>
      </c>
      <c r="C90" s="342" t="s">
        <v>8148</v>
      </c>
      <c r="D90" s="250" t="s">
        <v>1162</v>
      </c>
      <c r="E90" s="388" t="s">
        <v>1570</v>
      </c>
      <c r="F90" s="388" t="s">
        <v>1571</v>
      </c>
      <c r="G90" s="388" t="s">
        <v>1572</v>
      </c>
      <c r="H90" s="388" t="s">
        <v>1573</v>
      </c>
      <c r="I90" s="388" t="s">
        <v>1574</v>
      </c>
      <c r="J90" s="388" t="s">
        <v>1575</v>
      </c>
      <c r="K90" s="388" t="s">
        <v>7554</v>
      </c>
      <c r="L90" s="388" t="s">
        <v>1576</v>
      </c>
      <c r="M90" s="388" t="s">
        <v>1577</v>
      </c>
      <c r="N90" s="388" t="s">
        <v>1578</v>
      </c>
      <c r="O90" s="388" t="s">
        <v>1579</v>
      </c>
      <c r="P90" s="388" t="s">
        <v>1580</v>
      </c>
      <c r="Q90" s="393" t="s">
        <v>7703</v>
      </c>
      <c r="R90" s="389" t="s">
        <v>9832</v>
      </c>
      <c r="S90" s="389" t="s">
        <v>1581</v>
      </c>
      <c r="T90" s="244" t="str">
        <f t="shared" ref="T90:T153" si="3">A90</f>
        <v>Tab3_Cell_B23</v>
      </c>
    </row>
    <row r="91" spans="1:20" s="244" customFormat="1" ht="51" x14ac:dyDescent="0.2">
      <c r="A91" s="244" t="str">
        <f t="shared" si="2"/>
        <v>Tab3_Cell_B25</v>
      </c>
      <c r="B91" s="250">
        <v>3</v>
      </c>
      <c r="C91" s="342" t="s">
        <v>8149</v>
      </c>
      <c r="D91" s="250" t="s">
        <v>1582</v>
      </c>
      <c r="E91" s="388" t="s">
        <v>9718</v>
      </c>
      <c r="F91" s="388" t="s">
        <v>1583</v>
      </c>
      <c r="G91" s="388" t="s">
        <v>1584</v>
      </c>
      <c r="H91" s="388" t="s">
        <v>1585</v>
      </c>
      <c r="I91" s="388" t="s">
        <v>1586</v>
      </c>
      <c r="J91" s="388" t="s">
        <v>1587</v>
      </c>
      <c r="K91" s="388" t="s">
        <v>1588</v>
      </c>
      <c r="L91" s="388" t="s">
        <v>1589</v>
      </c>
      <c r="M91" s="388" t="s">
        <v>1590</v>
      </c>
      <c r="N91" s="388" t="s">
        <v>1591</v>
      </c>
      <c r="O91" s="388" t="s">
        <v>1592</v>
      </c>
      <c r="P91" s="388" t="s">
        <v>1593</v>
      </c>
      <c r="Q91" s="393" t="s">
        <v>7704</v>
      </c>
      <c r="R91" s="389" t="s">
        <v>9833</v>
      </c>
      <c r="S91" s="389" t="s">
        <v>1594</v>
      </c>
      <c r="T91" s="244" t="str">
        <f t="shared" si="3"/>
        <v>Tab3_Cell_B25</v>
      </c>
    </row>
    <row r="92" spans="1:20" s="244" customFormat="1" ht="63.75" x14ac:dyDescent="0.2">
      <c r="A92" s="244" t="str">
        <f t="shared" si="2"/>
        <v>Tab3_Cell_B27</v>
      </c>
      <c r="B92" s="250">
        <v>3</v>
      </c>
      <c r="C92" s="342" t="s">
        <v>8150</v>
      </c>
      <c r="D92" s="250" t="s">
        <v>713</v>
      </c>
      <c r="E92" s="388" t="s">
        <v>9719</v>
      </c>
      <c r="F92" s="388" t="s">
        <v>1595</v>
      </c>
      <c r="G92" s="388" t="s">
        <v>1596</v>
      </c>
      <c r="H92" s="388" t="s">
        <v>1597</v>
      </c>
      <c r="I92" s="388" t="s">
        <v>1598</v>
      </c>
      <c r="J92" s="388" t="s">
        <v>1599</v>
      </c>
      <c r="K92" s="388" t="s">
        <v>1600</v>
      </c>
      <c r="L92" s="388" t="s">
        <v>1601</v>
      </c>
      <c r="M92" s="388" t="s">
        <v>1602</v>
      </c>
      <c r="N92" s="388" t="s">
        <v>1603</v>
      </c>
      <c r="O92" s="388" t="s">
        <v>1604</v>
      </c>
      <c r="P92" s="388" t="s">
        <v>1605</v>
      </c>
      <c r="Q92" s="393" t="s">
        <v>7705</v>
      </c>
      <c r="R92" s="389" t="s">
        <v>9834</v>
      </c>
      <c r="S92" s="389" t="s">
        <v>1606</v>
      </c>
      <c r="T92" s="244" t="str">
        <f t="shared" si="3"/>
        <v>Tab3_Cell_B27</v>
      </c>
    </row>
    <row r="93" spans="1:20" s="244" customFormat="1" ht="38.25" x14ac:dyDescent="0.2">
      <c r="A93" s="244" t="str">
        <f t="shared" si="2"/>
        <v>Tab3_Cell_B36</v>
      </c>
      <c r="B93" s="250">
        <v>3</v>
      </c>
      <c r="C93" s="342" t="s">
        <v>8151</v>
      </c>
      <c r="D93" s="250" t="s">
        <v>1202</v>
      </c>
      <c r="E93" s="388" t="s">
        <v>9720</v>
      </c>
      <c r="F93" s="388" t="s">
        <v>1607</v>
      </c>
      <c r="G93" s="388" t="s">
        <v>1608</v>
      </c>
      <c r="H93" s="388" t="s">
        <v>1609</v>
      </c>
      <c r="I93" s="388" t="s">
        <v>1610</v>
      </c>
      <c r="J93" s="388" t="s">
        <v>1611</v>
      </c>
      <c r="K93" s="388" t="s">
        <v>8337</v>
      </c>
      <c r="L93" s="388" t="s">
        <v>1612</v>
      </c>
      <c r="M93" s="388" t="s">
        <v>1613</v>
      </c>
      <c r="N93" s="388" t="s">
        <v>1614</v>
      </c>
      <c r="O93" s="388" t="s">
        <v>1615</v>
      </c>
      <c r="P93" s="388" t="s">
        <v>1616</v>
      </c>
      <c r="Q93" s="393" t="s">
        <v>7706</v>
      </c>
      <c r="R93" s="389" t="s">
        <v>9835</v>
      </c>
      <c r="S93" s="389" t="s">
        <v>1617</v>
      </c>
      <c r="T93" s="244" t="str">
        <f t="shared" si="3"/>
        <v>Tab3_Cell_B36</v>
      </c>
    </row>
    <row r="94" spans="1:20" s="244" customFormat="1" ht="76.5" x14ac:dyDescent="0.2">
      <c r="A94" s="244" t="str">
        <f t="shared" si="2"/>
        <v>Tab3_Cell_B38</v>
      </c>
      <c r="B94" s="250">
        <v>3</v>
      </c>
      <c r="C94" s="342" t="s">
        <v>8152</v>
      </c>
      <c r="D94" s="250" t="s">
        <v>1618</v>
      </c>
      <c r="E94" s="388" t="s">
        <v>9721</v>
      </c>
      <c r="F94" s="388" t="s">
        <v>1619</v>
      </c>
      <c r="G94" s="388" t="s">
        <v>1620</v>
      </c>
      <c r="H94" s="388" t="s">
        <v>1621</v>
      </c>
      <c r="I94" s="388" t="s">
        <v>1622</v>
      </c>
      <c r="J94" s="388" t="s">
        <v>1623</v>
      </c>
      <c r="K94" s="388" t="s">
        <v>1624</v>
      </c>
      <c r="L94" s="388" t="s">
        <v>1625</v>
      </c>
      <c r="M94" s="388" t="s">
        <v>1626</v>
      </c>
      <c r="N94" s="388" t="s">
        <v>1627</v>
      </c>
      <c r="O94" s="388" t="s">
        <v>1628</v>
      </c>
      <c r="P94" s="388" t="s">
        <v>1629</v>
      </c>
      <c r="Q94" s="388" t="s">
        <v>10160</v>
      </c>
      <c r="R94" s="389" t="s">
        <v>9836</v>
      </c>
      <c r="S94" s="389" t="s">
        <v>1630</v>
      </c>
      <c r="T94" s="244" t="str">
        <f t="shared" si="3"/>
        <v>Tab3_Cell_B38</v>
      </c>
    </row>
    <row r="95" spans="1:20" s="244" customFormat="1" ht="38.25" x14ac:dyDescent="0.2">
      <c r="A95" s="244" t="str">
        <f t="shared" si="2"/>
        <v>Tab3_Cell_B46</v>
      </c>
      <c r="B95" s="250">
        <v>3</v>
      </c>
      <c r="C95" s="342" t="s">
        <v>8153</v>
      </c>
      <c r="D95" s="250" t="s">
        <v>1631</v>
      </c>
      <c r="E95" s="388" t="s">
        <v>1632</v>
      </c>
      <c r="F95" s="388" t="s">
        <v>1633</v>
      </c>
      <c r="G95" s="388" t="s">
        <v>1634</v>
      </c>
      <c r="H95" s="388" t="s">
        <v>124</v>
      </c>
      <c r="I95" s="388" t="s">
        <v>1635</v>
      </c>
      <c r="J95" s="388" t="s">
        <v>1636</v>
      </c>
      <c r="K95" s="388" t="s">
        <v>1637</v>
      </c>
      <c r="L95" s="388" t="s">
        <v>1638</v>
      </c>
      <c r="M95" s="388" t="s">
        <v>1639</v>
      </c>
      <c r="N95" s="388" t="s">
        <v>1640</v>
      </c>
      <c r="O95" s="388" t="s">
        <v>1641</v>
      </c>
      <c r="P95" s="388" t="s">
        <v>1642</v>
      </c>
      <c r="Q95" s="393" t="s">
        <v>7707</v>
      </c>
      <c r="R95" s="389" t="s">
        <v>9837</v>
      </c>
      <c r="S95" s="389" t="s">
        <v>1643</v>
      </c>
      <c r="T95" s="244" t="str">
        <f t="shared" si="3"/>
        <v>Tab3_Cell_B46</v>
      </c>
    </row>
    <row r="96" spans="1:20" s="244" customFormat="1" ht="38.25" x14ac:dyDescent="0.2">
      <c r="A96" s="244" t="str">
        <f t="shared" si="2"/>
        <v>Tab3_Cell_B49</v>
      </c>
      <c r="B96" s="250">
        <v>3</v>
      </c>
      <c r="C96" s="342" t="s">
        <v>8155</v>
      </c>
      <c r="D96" s="250" t="s">
        <v>1645</v>
      </c>
      <c r="E96" s="388" t="s">
        <v>1646</v>
      </c>
      <c r="F96" s="388" t="s">
        <v>1647</v>
      </c>
      <c r="G96" s="388" t="s">
        <v>1648</v>
      </c>
      <c r="H96" s="388" t="s">
        <v>1649</v>
      </c>
      <c r="I96" s="388" t="s">
        <v>1650</v>
      </c>
      <c r="J96" s="388" t="s">
        <v>1651</v>
      </c>
      <c r="K96" s="388" t="s">
        <v>1652</v>
      </c>
      <c r="L96" s="388" t="s">
        <v>1653</v>
      </c>
      <c r="M96" s="388" t="s">
        <v>1654</v>
      </c>
      <c r="N96" s="388" t="s">
        <v>1655</v>
      </c>
      <c r="O96" s="388" t="s">
        <v>1656</v>
      </c>
      <c r="P96" s="388" t="s">
        <v>1657</v>
      </c>
      <c r="Q96" s="393" t="s">
        <v>7708</v>
      </c>
      <c r="R96" s="389" t="s">
        <v>9838</v>
      </c>
      <c r="S96" s="389" t="s">
        <v>7188</v>
      </c>
      <c r="T96" s="244" t="str">
        <f t="shared" si="3"/>
        <v>Tab3_Cell_B49</v>
      </c>
    </row>
    <row r="97" spans="1:20" s="244" customFormat="1" ht="51" x14ac:dyDescent="0.2">
      <c r="A97" s="244" t="str">
        <f t="shared" si="2"/>
        <v>Tab3_Cell_B51</v>
      </c>
      <c r="B97" s="250">
        <v>3</v>
      </c>
      <c r="C97" s="342" t="s">
        <v>8156</v>
      </c>
      <c r="D97" s="250" t="s">
        <v>1658</v>
      </c>
      <c r="E97" s="388" t="s">
        <v>9722</v>
      </c>
      <c r="F97" s="388" t="s">
        <v>1659</v>
      </c>
      <c r="G97" s="388" t="s">
        <v>1660</v>
      </c>
      <c r="H97" s="388" t="s">
        <v>1661</v>
      </c>
      <c r="I97" s="388" t="s">
        <v>1662</v>
      </c>
      <c r="J97" s="388" t="s">
        <v>1663</v>
      </c>
      <c r="K97" s="388" t="s">
        <v>1664</v>
      </c>
      <c r="L97" s="388" t="s">
        <v>1665</v>
      </c>
      <c r="M97" s="388" t="s">
        <v>1666</v>
      </c>
      <c r="N97" s="388" t="s">
        <v>1667</v>
      </c>
      <c r="O97" s="388" t="s">
        <v>1668</v>
      </c>
      <c r="P97" s="388" t="s">
        <v>1669</v>
      </c>
      <c r="Q97" s="393" t="s">
        <v>7709</v>
      </c>
      <c r="R97" s="389" t="s">
        <v>9839</v>
      </c>
      <c r="S97" s="389" t="s">
        <v>1670</v>
      </c>
      <c r="T97" s="244" t="str">
        <f t="shared" si="3"/>
        <v>Tab3_Cell_B51</v>
      </c>
    </row>
    <row r="98" spans="1:20" s="244" customFormat="1" ht="63.75" x14ac:dyDescent="0.2">
      <c r="A98" s="244" t="str">
        <f t="shared" si="2"/>
        <v>Tab3_Cell_B53</v>
      </c>
      <c r="B98" s="250">
        <v>3</v>
      </c>
      <c r="C98" s="342" t="s">
        <v>8157</v>
      </c>
      <c r="D98" s="250" t="s">
        <v>1671</v>
      </c>
      <c r="E98" s="388" t="s">
        <v>9719</v>
      </c>
      <c r="F98" s="388" t="s">
        <v>1595</v>
      </c>
      <c r="G98" s="388" t="s">
        <v>1596</v>
      </c>
      <c r="H98" s="388" t="s">
        <v>1597</v>
      </c>
      <c r="I98" s="388" t="s">
        <v>1598</v>
      </c>
      <c r="J98" s="388" t="s">
        <v>1599</v>
      </c>
      <c r="K98" s="388" t="s">
        <v>1600</v>
      </c>
      <c r="L98" s="388" t="s">
        <v>1601</v>
      </c>
      <c r="M98" s="388" t="s">
        <v>1672</v>
      </c>
      <c r="N98" s="388" t="s">
        <v>1673</v>
      </c>
      <c r="O98" s="388" t="s">
        <v>1604</v>
      </c>
      <c r="P98" s="388" t="s">
        <v>1605</v>
      </c>
      <c r="Q98" s="393" t="s">
        <v>7710</v>
      </c>
      <c r="R98" s="389" t="s">
        <v>9834</v>
      </c>
      <c r="S98" s="389" t="s">
        <v>1606</v>
      </c>
      <c r="T98" s="244" t="str">
        <f t="shared" si="3"/>
        <v>Tab3_Cell_B53</v>
      </c>
    </row>
    <row r="99" spans="1:20" s="244" customFormat="1" ht="51" x14ac:dyDescent="0.2">
      <c r="A99" s="244" t="str">
        <f t="shared" si="2"/>
        <v>Tab3_Cell_B62</v>
      </c>
      <c r="B99" s="250">
        <v>3</v>
      </c>
      <c r="C99" s="342" t="s">
        <v>8158</v>
      </c>
      <c r="D99" s="250" t="s">
        <v>1674</v>
      </c>
      <c r="E99" s="388" t="s">
        <v>9723</v>
      </c>
      <c r="F99" s="388" t="s">
        <v>1675</v>
      </c>
      <c r="G99" s="388" t="s">
        <v>1676</v>
      </c>
      <c r="H99" s="388" t="s">
        <v>1677</v>
      </c>
      <c r="I99" s="388" t="s">
        <v>1678</v>
      </c>
      <c r="J99" s="388" t="s">
        <v>1679</v>
      </c>
      <c r="K99" s="388" t="s">
        <v>8338</v>
      </c>
      <c r="L99" s="388" t="s">
        <v>1680</v>
      </c>
      <c r="M99" s="388" t="s">
        <v>1681</v>
      </c>
      <c r="N99" s="388" t="s">
        <v>1682</v>
      </c>
      <c r="O99" s="388" t="s">
        <v>1683</v>
      </c>
      <c r="P99" s="388" t="s">
        <v>1684</v>
      </c>
      <c r="Q99" s="393" t="s">
        <v>7711</v>
      </c>
      <c r="R99" s="389" t="s">
        <v>9840</v>
      </c>
      <c r="S99" s="389" t="s">
        <v>1685</v>
      </c>
      <c r="T99" s="244" t="str">
        <f t="shared" si="3"/>
        <v>Tab3_Cell_B62</v>
      </c>
    </row>
    <row r="100" spans="1:20" s="244" customFormat="1" ht="89.25" x14ac:dyDescent="0.2">
      <c r="A100" s="244" t="str">
        <f t="shared" si="2"/>
        <v>Tab3_Cell_B64</v>
      </c>
      <c r="B100" s="250">
        <v>3</v>
      </c>
      <c r="C100" s="342" t="s">
        <v>8159</v>
      </c>
      <c r="D100" s="250" t="s">
        <v>1686</v>
      </c>
      <c r="E100" s="388" t="s">
        <v>9724</v>
      </c>
      <c r="F100" s="388" t="s">
        <v>1687</v>
      </c>
      <c r="G100" s="388" t="s">
        <v>1688</v>
      </c>
      <c r="H100" s="388" t="s">
        <v>1689</v>
      </c>
      <c r="I100" s="388" t="s">
        <v>1690</v>
      </c>
      <c r="J100" s="388" t="s">
        <v>1691</v>
      </c>
      <c r="K100" s="388" t="s">
        <v>1692</v>
      </c>
      <c r="L100" s="388" t="s">
        <v>1693</v>
      </c>
      <c r="M100" s="388" t="s">
        <v>1694</v>
      </c>
      <c r="N100" s="388" t="s">
        <v>1695</v>
      </c>
      <c r="O100" s="388" t="s">
        <v>1696</v>
      </c>
      <c r="P100" s="388" t="s">
        <v>1697</v>
      </c>
      <c r="Q100" s="393" t="s">
        <v>7712</v>
      </c>
      <c r="R100" s="389" t="s">
        <v>9841</v>
      </c>
      <c r="S100" s="389" t="s">
        <v>1698</v>
      </c>
      <c r="T100" s="244" t="str">
        <f t="shared" si="3"/>
        <v>Tab3_Cell_B64</v>
      </c>
    </row>
    <row r="101" spans="1:20" s="244" customFormat="1" ht="38.25" x14ac:dyDescent="0.2">
      <c r="A101" s="244" t="str">
        <f t="shared" si="2"/>
        <v>Tab3_Cell_B72</v>
      </c>
      <c r="B101" s="250">
        <v>3</v>
      </c>
      <c r="C101" s="342" t="s">
        <v>8160</v>
      </c>
      <c r="D101" s="250" t="s">
        <v>1699</v>
      </c>
      <c r="E101" s="388" t="s">
        <v>1700</v>
      </c>
      <c r="F101" s="388" t="s">
        <v>1701</v>
      </c>
      <c r="G101" s="388" t="s">
        <v>1702</v>
      </c>
      <c r="H101" s="388" t="s">
        <v>125</v>
      </c>
      <c r="I101" s="388" t="s">
        <v>1703</v>
      </c>
      <c r="J101" s="388" t="s">
        <v>1704</v>
      </c>
      <c r="K101" s="388" t="s">
        <v>1705</v>
      </c>
      <c r="L101" s="388" t="s">
        <v>1706</v>
      </c>
      <c r="M101" s="388" t="s">
        <v>1707</v>
      </c>
      <c r="N101" s="388" t="s">
        <v>1708</v>
      </c>
      <c r="O101" s="388" t="s">
        <v>1709</v>
      </c>
      <c r="P101" s="388" t="s">
        <v>1710</v>
      </c>
      <c r="Q101" s="393" t="s">
        <v>7713</v>
      </c>
      <c r="R101" s="389" t="s">
        <v>9842</v>
      </c>
      <c r="S101" s="389" t="s">
        <v>1711</v>
      </c>
      <c r="T101" s="244" t="str">
        <f t="shared" si="3"/>
        <v>Tab3_Cell_B72</v>
      </c>
    </row>
    <row r="102" spans="1:20" s="244" customFormat="1" ht="63.75" x14ac:dyDescent="0.2">
      <c r="A102" s="244" t="str">
        <f t="shared" si="2"/>
        <v>Tab3_Cell_B75</v>
      </c>
      <c r="B102" s="250">
        <v>3</v>
      </c>
      <c r="C102" s="342" t="s">
        <v>8162</v>
      </c>
      <c r="D102" s="250" t="s">
        <v>1713</v>
      </c>
      <c r="E102" s="388" t="s">
        <v>9725</v>
      </c>
      <c r="F102" s="388" t="s">
        <v>1714</v>
      </c>
      <c r="G102" s="388" t="s">
        <v>1715</v>
      </c>
      <c r="H102" s="388" t="s">
        <v>1716</v>
      </c>
      <c r="I102" s="388" t="s">
        <v>1717</v>
      </c>
      <c r="J102" s="388" t="s">
        <v>1718</v>
      </c>
      <c r="K102" s="388" t="s">
        <v>1719</v>
      </c>
      <c r="L102" s="388" t="s">
        <v>1720</v>
      </c>
      <c r="M102" s="388" t="s">
        <v>1721</v>
      </c>
      <c r="N102" s="388" t="s">
        <v>1722</v>
      </c>
      <c r="O102" s="388" t="s">
        <v>1723</v>
      </c>
      <c r="P102" s="388" t="s">
        <v>1724</v>
      </c>
      <c r="Q102" s="388" t="s">
        <v>10161</v>
      </c>
      <c r="R102" s="389" t="s">
        <v>9843</v>
      </c>
      <c r="S102" s="389" t="s">
        <v>1725</v>
      </c>
      <c r="T102" s="244" t="str">
        <f t="shared" si="3"/>
        <v>Tab3_Cell_B75</v>
      </c>
    </row>
    <row r="103" spans="1:20" s="244" customFormat="1" ht="51" x14ac:dyDescent="0.2">
      <c r="A103" s="244" t="str">
        <f t="shared" si="2"/>
        <v>Tab3_Cell_B77</v>
      </c>
      <c r="B103" s="250">
        <v>3</v>
      </c>
      <c r="C103" s="342" t="s">
        <v>8163</v>
      </c>
      <c r="D103" s="250" t="s">
        <v>1726</v>
      </c>
      <c r="E103" s="388" t="s">
        <v>9726</v>
      </c>
      <c r="F103" s="388" t="s">
        <v>1727</v>
      </c>
      <c r="G103" s="388" t="s">
        <v>1728</v>
      </c>
      <c r="H103" s="388" t="s">
        <v>1729</v>
      </c>
      <c r="I103" s="388" t="s">
        <v>1730</v>
      </c>
      <c r="J103" s="388" t="s">
        <v>1731</v>
      </c>
      <c r="K103" s="388" t="s">
        <v>1732</v>
      </c>
      <c r="L103" s="388" t="s">
        <v>1733</v>
      </c>
      <c r="M103" s="388" t="s">
        <v>1734</v>
      </c>
      <c r="N103" s="388" t="s">
        <v>1735</v>
      </c>
      <c r="O103" s="388" t="s">
        <v>1736</v>
      </c>
      <c r="P103" s="388" t="s">
        <v>1737</v>
      </c>
      <c r="Q103" s="393" t="s">
        <v>7714</v>
      </c>
      <c r="R103" s="389" t="s">
        <v>9844</v>
      </c>
      <c r="S103" s="389" t="s">
        <v>1738</v>
      </c>
      <c r="T103" s="244" t="str">
        <f t="shared" si="3"/>
        <v>Tab3_Cell_B77</v>
      </c>
    </row>
    <row r="104" spans="1:20" s="244" customFormat="1" ht="63.75" x14ac:dyDescent="0.2">
      <c r="A104" s="244" t="str">
        <f t="shared" si="2"/>
        <v>Tab3_Cell_B79</v>
      </c>
      <c r="B104" s="250">
        <v>3</v>
      </c>
      <c r="C104" s="342" t="s">
        <v>8164</v>
      </c>
      <c r="D104" s="250" t="s">
        <v>1739</v>
      </c>
      <c r="E104" s="388" t="s">
        <v>9719</v>
      </c>
      <c r="F104" s="388" t="s">
        <v>1595</v>
      </c>
      <c r="G104" s="388" t="s">
        <v>1596</v>
      </c>
      <c r="H104" s="388" t="s">
        <v>1597</v>
      </c>
      <c r="I104" s="388" t="s">
        <v>1598</v>
      </c>
      <c r="J104" s="388" t="s">
        <v>1599</v>
      </c>
      <c r="K104" s="388" t="s">
        <v>1600</v>
      </c>
      <c r="L104" s="388" t="s">
        <v>1601</v>
      </c>
      <c r="M104" s="388" t="s">
        <v>1602</v>
      </c>
      <c r="N104" s="388" t="s">
        <v>1673</v>
      </c>
      <c r="O104" s="388" t="s">
        <v>1604</v>
      </c>
      <c r="P104" s="388" t="s">
        <v>1605</v>
      </c>
      <c r="Q104" s="393" t="s">
        <v>7710</v>
      </c>
      <c r="R104" s="389" t="s">
        <v>9834</v>
      </c>
      <c r="S104" s="389" t="s">
        <v>1606</v>
      </c>
      <c r="T104" s="244" t="str">
        <f t="shared" si="3"/>
        <v>Tab3_Cell_B79</v>
      </c>
    </row>
    <row r="105" spans="1:20" s="244" customFormat="1" ht="51" x14ac:dyDescent="0.2">
      <c r="A105" s="244" t="str">
        <f t="shared" si="2"/>
        <v>Tab3_Cell_B88</v>
      </c>
      <c r="B105" s="250">
        <v>3</v>
      </c>
      <c r="C105" s="342" t="s">
        <v>8165</v>
      </c>
      <c r="D105" s="250" t="s">
        <v>1740</v>
      </c>
      <c r="E105" s="388" t="s">
        <v>1741</v>
      </c>
      <c r="F105" s="388" t="s">
        <v>1742</v>
      </c>
      <c r="G105" s="388" t="s">
        <v>1743</v>
      </c>
      <c r="H105" s="388" t="s">
        <v>1744</v>
      </c>
      <c r="I105" s="388" t="s">
        <v>1745</v>
      </c>
      <c r="J105" s="388" t="s">
        <v>1746</v>
      </c>
      <c r="K105" s="388" t="s">
        <v>1747</v>
      </c>
      <c r="L105" s="388" t="s">
        <v>1748</v>
      </c>
      <c r="M105" s="388" t="s">
        <v>1749</v>
      </c>
      <c r="N105" s="388" t="s">
        <v>1750</v>
      </c>
      <c r="O105" s="388" t="s">
        <v>1751</v>
      </c>
      <c r="P105" s="388" t="s">
        <v>1752</v>
      </c>
      <c r="Q105" s="393" t="s">
        <v>7715</v>
      </c>
      <c r="R105" s="389" t="s">
        <v>9845</v>
      </c>
      <c r="S105" s="389" t="s">
        <v>1753</v>
      </c>
      <c r="T105" s="244" t="str">
        <f t="shared" si="3"/>
        <v>Tab3_Cell_B88</v>
      </c>
    </row>
    <row r="106" spans="1:20" s="244" customFormat="1" ht="102" x14ac:dyDescent="0.2">
      <c r="A106" s="244" t="str">
        <f t="shared" si="2"/>
        <v>Tab3_Cell_B90</v>
      </c>
      <c r="B106" s="250">
        <v>3</v>
      </c>
      <c r="C106" s="250" t="s">
        <v>8166</v>
      </c>
      <c r="D106" s="250" t="s">
        <v>1754</v>
      </c>
      <c r="E106" s="388" t="s">
        <v>9727</v>
      </c>
      <c r="F106" s="388" t="s">
        <v>1755</v>
      </c>
      <c r="G106" s="388" t="s">
        <v>1756</v>
      </c>
      <c r="H106" s="388" t="s">
        <v>1757</v>
      </c>
      <c r="I106" s="388" t="s">
        <v>1758</v>
      </c>
      <c r="J106" s="388" t="s">
        <v>1759</v>
      </c>
      <c r="K106" s="388" t="s">
        <v>1760</v>
      </c>
      <c r="L106" s="388" t="s">
        <v>1761</v>
      </c>
      <c r="M106" s="388" t="s">
        <v>1762</v>
      </c>
      <c r="N106" s="388" t="s">
        <v>1763</v>
      </c>
      <c r="O106" s="388" t="s">
        <v>1764</v>
      </c>
      <c r="P106" s="388" t="s">
        <v>1765</v>
      </c>
      <c r="Q106" s="393" t="s">
        <v>7716</v>
      </c>
      <c r="R106" s="389" t="s">
        <v>9846</v>
      </c>
      <c r="S106" s="389" t="s">
        <v>1766</v>
      </c>
      <c r="T106" s="244" t="str">
        <f t="shared" si="3"/>
        <v>Tab3_Cell_B90</v>
      </c>
    </row>
    <row r="107" spans="1:20" s="244" customFormat="1" ht="38.25" x14ac:dyDescent="0.2">
      <c r="A107" s="244" t="str">
        <f t="shared" si="2"/>
        <v>Tab3_Cell_B98</v>
      </c>
      <c r="B107" s="250">
        <v>3</v>
      </c>
      <c r="C107" s="342" t="s">
        <v>8167</v>
      </c>
      <c r="D107" s="250" t="s">
        <v>1767</v>
      </c>
      <c r="E107" s="388" t="s">
        <v>1768</v>
      </c>
      <c r="F107" s="388" t="s">
        <v>1769</v>
      </c>
      <c r="G107" s="388" t="s">
        <v>1770</v>
      </c>
      <c r="H107" s="388" t="s">
        <v>1771</v>
      </c>
      <c r="I107" s="388" t="s">
        <v>1772</v>
      </c>
      <c r="J107" s="388" t="s">
        <v>1773</v>
      </c>
      <c r="K107" s="388" t="s">
        <v>1774</v>
      </c>
      <c r="L107" s="388" t="s">
        <v>1775</v>
      </c>
      <c r="M107" s="388" t="s">
        <v>1776</v>
      </c>
      <c r="N107" s="388" t="s">
        <v>1777</v>
      </c>
      <c r="O107" s="388" t="s">
        <v>1778</v>
      </c>
      <c r="P107" s="388" t="s">
        <v>1779</v>
      </c>
      <c r="Q107" s="393" t="s">
        <v>7717</v>
      </c>
      <c r="R107" s="389" t="s">
        <v>9847</v>
      </c>
      <c r="S107" s="389" t="s">
        <v>1780</v>
      </c>
      <c r="T107" s="244" t="str">
        <f t="shared" si="3"/>
        <v>Tab3_Cell_B98</v>
      </c>
    </row>
    <row r="108" spans="1:20" s="244" customFormat="1" ht="51" x14ac:dyDescent="0.2">
      <c r="A108" s="244" t="str">
        <f t="shared" si="2"/>
        <v>Tab3_Cell_B101</v>
      </c>
      <c r="B108" s="250">
        <v>3</v>
      </c>
      <c r="C108" s="342" t="s">
        <v>8169</v>
      </c>
      <c r="D108" s="250" t="s">
        <v>1782</v>
      </c>
      <c r="E108" s="388" t="s">
        <v>1783</v>
      </c>
      <c r="F108" s="388" t="s">
        <v>1784</v>
      </c>
      <c r="G108" s="388" t="s">
        <v>1785</v>
      </c>
      <c r="H108" s="388" t="s">
        <v>1786</v>
      </c>
      <c r="I108" s="388" t="s">
        <v>1787</v>
      </c>
      <c r="J108" s="388" t="s">
        <v>1788</v>
      </c>
      <c r="K108" s="388" t="s">
        <v>1789</v>
      </c>
      <c r="L108" s="388" t="s">
        <v>1790</v>
      </c>
      <c r="M108" s="388" t="s">
        <v>1791</v>
      </c>
      <c r="N108" s="388" t="s">
        <v>1792</v>
      </c>
      <c r="O108" s="388" t="s">
        <v>1793</v>
      </c>
      <c r="P108" s="388" t="s">
        <v>1794</v>
      </c>
      <c r="Q108" s="393" t="s">
        <v>7718</v>
      </c>
      <c r="R108" s="389" t="s">
        <v>9848</v>
      </c>
      <c r="S108" s="389" t="s">
        <v>1795</v>
      </c>
      <c r="T108" s="244" t="str">
        <f t="shared" si="3"/>
        <v>Tab3_Cell_B101</v>
      </c>
    </row>
    <row r="109" spans="1:20" s="244" customFormat="1" ht="38.25" x14ac:dyDescent="0.2">
      <c r="A109" s="244" t="str">
        <f t="shared" si="2"/>
        <v>Tab3_Cell_B103</v>
      </c>
      <c r="B109" s="250">
        <v>3</v>
      </c>
      <c r="C109" s="342" t="s">
        <v>8170</v>
      </c>
      <c r="D109" s="250" t="s">
        <v>1796</v>
      </c>
      <c r="E109" s="388" t="s">
        <v>9728</v>
      </c>
      <c r="F109" s="388" t="s">
        <v>1797</v>
      </c>
      <c r="G109" s="388" t="s">
        <v>1798</v>
      </c>
      <c r="H109" s="388" t="s">
        <v>1799</v>
      </c>
      <c r="I109" s="388" t="s">
        <v>1800</v>
      </c>
      <c r="J109" s="388" t="s">
        <v>1801</v>
      </c>
      <c r="K109" s="388" t="s">
        <v>1802</v>
      </c>
      <c r="L109" s="388" t="s">
        <v>1803</v>
      </c>
      <c r="M109" s="388" t="s">
        <v>1804</v>
      </c>
      <c r="N109" s="388" t="s">
        <v>1805</v>
      </c>
      <c r="O109" s="388" t="s">
        <v>1806</v>
      </c>
      <c r="P109" s="388" t="s">
        <v>1807</v>
      </c>
      <c r="Q109" s="393" t="s">
        <v>7719</v>
      </c>
      <c r="R109" s="389" t="s">
        <v>9849</v>
      </c>
      <c r="S109" s="389" t="s">
        <v>1808</v>
      </c>
      <c r="T109" s="244" t="str">
        <f t="shared" si="3"/>
        <v>Tab3_Cell_B103</v>
      </c>
    </row>
    <row r="110" spans="1:20" s="244" customFormat="1" ht="63.75" x14ac:dyDescent="0.2">
      <c r="A110" s="244" t="str">
        <f t="shared" si="2"/>
        <v>Tab3_Cell_B105</v>
      </c>
      <c r="B110" s="250">
        <v>3</v>
      </c>
      <c r="C110" s="342" t="s">
        <v>8171</v>
      </c>
      <c r="D110" s="250" t="s">
        <v>1809</v>
      </c>
      <c r="E110" s="388" t="s">
        <v>9719</v>
      </c>
      <c r="F110" s="388" t="s">
        <v>1595</v>
      </c>
      <c r="G110" s="388" t="s">
        <v>1596</v>
      </c>
      <c r="H110" s="388" t="s">
        <v>1597</v>
      </c>
      <c r="I110" s="388" t="s">
        <v>1598</v>
      </c>
      <c r="J110" s="388" t="s">
        <v>1599</v>
      </c>
      <c r="K110" s="388" t="s">
        <v>1600</v>
      </c>
      <c r="L110" s="388" t="s">
        <v>1601</v>
      </c>
      <c r="M110" s="388" t="s">
        <v>1602</v>
      </c>
      <c r="N110" s="388" t="s">
        <v>1673</v>
      </c>
      <c r="O110" s="388" t="s">
        <v>1604</v>
      </c>
      <c r="P110" s="388" t="s">
        <v>1605</v>
      </c>
      <c r="Q110" s="393" t="s">
        <v>7720</v>
      </c>
      <c r="R110" s="389" t="s">
        <v>9850</v>
      </c>
      <c r="S110" s="389" t="s">
        <v>1606</v>
      </c>
      <c r="T110" s="244" t="str">
        <f t="shared" si="3"/>
        <v>Tab3_Cell_B105</v>
      </c>
    </row>
    <row r="111" spans="1:20" s="244" customFormat="1" ht="38.25" x14ac:dyDescent="0.2">
      <c r="A111" s="244" t="str">
        <f t="shared" si="2"/>
        <v>Tab3_Cell_B114</v>
      </c>
      <c r="B111" s="250">
        <v>3</v>
      </c>
      <c r="C111" s="342" t="s">
        <v>8172</v>
      </c>
      <c r="D111" s="250" t="s">
        <v>1810</v>
      </c>
      <c r="E111" s="388" t="s">
        <v>9729</v>
      </c>
      <c r="F111" s="388" t="s">
        <v>1811</v>
      </c>
      <c r="G111" s="388" t="s">
        <v>1812</v>
      </c>
      <c r="H111" s="388" t="s">
        <v>1813</v>
      </c>
      <c r="I111" s="388" t="s">
        <v>1814</v>
      </c>
      <c r="J111" s="388" t="s">
        <v>1815</v>
      </c>
      <c r="K111" s="388" t="s">
        <v>8339</v>
      </c>
      <c r="L111" s="388" t="s">
        <v>1816</v>
      </c>
      <c r="M111" s="388" t="s">
        <v>1817</v>
      </c>
      <c r="N111" s="388" t="s">
        <v>1818</v>
      </c>
      <c r="O111" s="388" t="s">
        <v>1819</v>
      </c>
      <c r="P111" s="388" t="s">
        <v>1820</v>
      </c>
      <c r="Q111" s="393" t="s">
        <v>7721</v>
      </c>
      <c r="R111" s="389" t="s">
        <v>9851</v>
      </c>
      <c r="S111" s="389" t="s">
        <v>1821</v>
      </c>
      <c r="T111" s="244" t="str">
        <f t="shared" si="3"/>
        <v>Tab3_Cell_B114</v>
      </c>
    </row>
    <row r="112" spans="1:20" s="244" customFormat="1" ht="76.5" x14ac:dyDescent="0.2">
      <c r="A112" s="244" t="str">
        <f t="shared" si="2"/>
        <v>Tab3_Cell_B116</v>
      </c>
      <c r="B112" s="250">
        <v>3</v>
      </c>
      <c r="C112" s="342" t="s">
        <v>8173</v>
      </c>
      <c r="D112" s="250" t="s">
        <v>1822</v>
      </c>
      <c r="E112" s="388" t="s">
        <v>9730</v>
      </c>
      <c r="F112" s="388" t="s">
        <v>1823</v>
      </c>
      <c r="G112" s="388" t="s">
        <v>1824</v>
      </c>
      <c r="H112" s="388" t="s">
        <v>1825</v>
      </c>
      <c r="I112" s="388" t="s">
        <v>1826</v>
      </c>
      <c r="J112" s="388" t="s">
        <v>1827</v>
      </c>
      <c r="K112" s="388" t="s">
        <v>1828</v>
      </c>
      <c r="L112" s="388" t="s">
        <v>1829</v>
      </c>
      <c r="M112" s="388" t="s">
        <v>1830</v>
      </c>
      <c r="N112" s="388" t="s">
        <v>1831</v>
      </c>
      <c r="O112" s="388" t="s">
        <v>1832</v>
      </c>
      <c r="P112" s="388" t="s">
        <v>1833</v>
      </c>
      <c r="Q112" s="393" t="s">
        <v>7722</v>
      </c>
      <c r="R112" s="389" t="s">
        <v>9852</v>
      </c>
      <c r="S112" s="389" t="s">
        <v>1834</v>
      </c>
      <c r="T112" s="244" t="str">
        <f t="shared" si="3"/>
        <v>Tab3_Cell_B116</v>
      </c>
    </row>
    <row r="113" spans="1:20" s="244" customFormat="1" ht="51" x14ac:dyDescent="0.2">
      <c r="A113" s="244" t="str">
        <f t="shared" si="2"/>
        <v>Tab3_Cell_B124</v>
      </c>
      <c r="B113" s="250">
        <v>3</v>
      </c>
      <c r="C113" s="342" t="s">
        <v>8174</v>
      </c>
      <c r="D113" s="250" t="s">
        <v>1835</v>
      </c>
      <c r="E113" s="388" t="s">
        <v>1836</v>
      </c>
      <c r="F113" s="388" t="s">
        <v>1837</v>
      </c>
      <c r="G113" s="388" t="s">
        <v>1838</v>
      </c>
      <c r="H113" s="388" t="s">
        <v>1839</v>
      </c>
      <c r="I113" s="388" t="s">
        <v>1840</v>
      </c>
      <c r="J113" s="388" t="s">
        <v>1841</v>
      </c>
      <c r="K113" s="388" t="s">
        <v>1842</v>
      </c>
      <c r="L113" s="388" t="s">
        <v>1843</v>
      </c>
      <c r="M113" s="388" t="s">
        <v>1844</v>
      </c>
      <c r="N113" s="388" t="s">
        <v>1845</v>
      </c>
      <c r="O113" s="388" t="s">
        <v>1846</v>
      </c>
      <c r="P113" s="388" t="s">
        <v>1847</v>
      </c>
      <c r="Q113" s="393" t="s">
        <v>7723</v>
      </c>
      <c r="R113" s="389" t="s">
        <v>9853</v>
      </c>
      <c r="S113" s="389" t="s">
        <v>1848</v>
      </c>
      <c r="T113" s="244" t="str">
        <f t="shared" si="3"/>
        <v>Tab3_Cell_B124</v>
      </c>
    </row>
    <row r="114" spans="1:20" s="244" customFormat="1" ht="51" x14ac:dyDescent="0.2">
      <c r="A114" s="244" t="str">
        <f t="shared" si="2"/>
        <v>Tab3_Cell_B127</v>
      </c>
      <c r="B114" s="250">
        <v>3</v>
      </c>
      <c r="C114" s="342" t="s">
        <v>8176</v>
      </c>
      <c r="D114" s="250" t="s">
        <v>1850</v>
      </c>
      <c r="E114" s="388" t="s">
        <v>1851</v>
      </c>
      <c r="F114" s="388" t="s">
        <v>1852</v>
      </c>
      <c r="G114" s="388" t="s">
        <v>1853</v>
      </c>
      <c r="H114" s="388" t="s">
        <v>1854</v>
      </c>
      <c r="I114" s="388" t="s">
        <v>1855</v>
      </c>
      <c r="J114" s="388" t="s">
        <v>1856</v>
      </c>
      <c r="K114" s="388" t="s">
        <v>1857</v>
      </c>
      <c r="L114" s="388" t="s">
        <v>1858</v>
      </c>
      <c r="M114" s="388" t="s">
        <v>1859</v>
      </c>
      <c r="N114" s="388" t="s">
        <v>1860</v>
      </c>
      <c r="O114" s="388" t="s">
        <v>1861</v>
      </c>
      <c r="P114" s="388" t="s">
        <v>1862</v>
      </c>
      <c r="Q114" s="393" t="s">
        <v>7724</v>
      </c>
      <c r="R114" s="389" t="s">
        <v>9854</v>
      </c>
      <c r="S114" s="389" t="s">
        <v>1863</v>
      </c>
      <c r="T114" s="244" t="str">
        <f t="shared" si="3"/>
        <v>Tab3_Cell_B127</v>
      </c>
    </row>
    <row r="115" spans="1:20" s="244" customFormat="1" ht="51" x14ac:dyDescent="0.2">
      <c r="A115" s="244" t="str">
        <f t="shared" si="2"/>
        <v>Tab3_Cell_B129</v>
      </c>
      <c r="B115" s="250">
        <v>3</v>
      </c>
      <c r="C115" s="342" t="s">
        <v>8177</v>
      </c>
      <c r="D115" s="250" t="s">
        <v>1864</v>
      </c>
      <c r="E115" s="388" t="s">
        <v>9731</v>
      </c>
      <c r="F115" s="388" t="s">
        <v>1865</v>
      </c>
      <c r="G115" s="388" t="s">
        <v>1866</v>
      </c>
      <c r="H115" s="388" t="s">
        <v>1867</v>
      </c>
      <c r="I115" s="388" t="s">
        <v>1868</v>
      </c>
      <c r="J115" s="388" t="s">
        <v>1869</v>
      </c>
      <c r="K115" s="388" t="s">
        <v>1870</v>
      </c>
      <c r="L115" s="388" t="s">
        <v>1871</v>
      </c>
      <c r="M115" s="388" t="s">
        <v>1872</v>
      </c>
      <c r="N115" s="388" t="s">
        <v>1873</v>
      </c>
      <c r="O115" s="388" t="s">
        <v>1874</v>
      </c>
      <c r="P115" s="388" t="s">
        <v>1875</v>
      </c>
      <c r="Q115" s="393" t="s">
        <v>7725</v>
      </c>
      <c r="R115" s="389" t="s">
        <v>9855</v>
      </c>
      <c r="S115" s="389" t="s">
        <v>1876</v>
      </c>
      <c r="T115" s="244" t="str">
        <f t="shared" si="3"/>
        <v>Tab3_Cell_B129</v>
      </c>
    </row>
    <row r="116" spans="1:20" s="244" customFormat="1" ht="63.75" x14ac:dyDescent="0.2">
      <c r="A116" s="244" t="str">
        <f t="shared" si="2"/>
        <v>Tab3_Cell_B131</v>
      </c>
      <c r="B116" s="250">
        <v>3</v>
      </c>
      <c r="C116" s="342" t="s">
        <v>8178</v>
      </c>
      <c r="D116" s="250" t="s">
        <v>1877</v>
      </c>
      <c r="E116" s="388" t="s">
        <v>9719</v>
      </c>
      <c r="F116" s="388" t="s">
        <v>1595</v>
      </c>
      <c r="G116" s="388" t="s">
        <v>1596</v>
      </c>
      <c r="H116" s="388" t="s">
        <v>1597</v>
      </c>
      <c r="I116" s="388" t="s">
        <v>1598</v>
      </c>
      <c r="J116" s="388" t="s">
        <v>1599</v>
      </c>
      <c r="K116" s="388" t="s">
        <v>1600</v>
      </c>
      <c r="L116" s="388" t="s">
        <v>1601</v>
      </c>
      <c r="M116" s="388" t="s">
        <v>1602</v>
      </c>
      <c r="N116" s="388" t="s">
        <v>1673</v>
      </c>
      <c r="O116" s="388" t="s">
        <v>1604</v>
      </c>
      <c r="P116" s="388" t="s">
        <v>1605</v>
      </c>
      <c r="Q116" s="393" t="s">
        <v>7726</v>
      </c>
      <c r="R116" s="389" t="s">
        <v>9834</v>
      </c>
      <c r="S116" s="389" t="s">
        <v>1606</v>
      </c>
      <c r="T116" s="244" t="str">
        <f t="shared" si="3"/>
        <v>Tab3_Cell_B131</v>
      </c>
    </row>
    <row r="117" spans="1:20" s="244" customFormat="1" ht="51" x14ac:dyDescent="0.2">
      <c r="A117" s="244" t="str">
        <f t="shared" si="2"/>
        <v>Tab3_Cell_B140</v>
      </c>
      <c r="B117" s="250">
        <v>3</v>
      </c>
      <c r="C117" s="342" t="s">
        <v>8179</v>
      </c>
      <c r="D117" s="250" t="s">
        <v>1878</v>
      </c>
      <c r="E117" s="388" t="s">
        <v>9732</v>
      </c>
      <c r="F117" s="388" t="s">
        <v>1879</v>
      </c>
      <c r="G117" s="388" t="s">
        <v>1880</v>
      </c>
      <c r="H117" s="388" t="s">
        <v>1881</v>
      </c>
      <c r="I117" s="388" t="s">
        <v>1882</v>
      </c>
      <c r="J117" s="388" t="s">
        <v>1883</v>
      </c>
      <c r="K117" s="388" t="s">
        <v>8340</v>
      </c>
      <c r="L117" s="388" t="s">
        <v>1884</v>
      </c>
      <c r="M117" s="388" t="s">
        <v>1885</v>
      </c>
      <c r="N117" s="388" t="s">
        <v>1886</v>
      </c>
      <c r="O117" s="388" t="s">
        <v>1887</v>
      </c>
      <c r="P117" s="388" t="s">
        <v>1888</v>
      </c>
      <c r="Q117" s="393" t="s">
        <v>7727</v>
      </c>
      <c r="R117" s="389" t="s">
        <v>9856</v>
      </c>
      <c r="S117" s="389" t="s">
        <v>1889</v>
      </c>
      <c r="T117" s="244" t="str">
        <f t="shared" si="3"/>
        <v>Tab3_Cell_B140</v>
      </c>
    </row>
    <row r="118" spans="1:20" s="244" customFormat="1" ht="76.5" x14ac:dyDescent="0.2">
      <c r="A118" s="244" t="str">
        <f t="shared" si="2"/>
        <v>Tab3_Cell_B142</v>
      </c>
      <c r="B118" s="250">
        <v>3</v>
      </c>
      <c r="C118" s="342" t="s">
        <v>8180</v>
      </c>
      <c r="D118" s="250" t="s">
        <v>1890</v>
      </c>
      <c r="E118" s="388" t="s">
        <v>9733</v>
      </c>
      <c r="F118" s="388" t="s">
        <v>1891</v>
      </c>
      <c r="G118" s="388" t="s">
        <v>1892</v>
      </c>
      <c r="H118" s="388" t="s">
        <v>140</v>
      </c>
      <c r="I118" s="388" t="s">
        <v>1893</v>
      </c>
      <c r="J118" s="388" t="s">
        <v>1894</v>
      </c>
      <c r="K118" s="388" t="s">
        <v>1895</v>
      </c>
      <c r="L118" s="388" t="s">
        <v>1896</v>
      </c>
      <c r="M118" s="388" t="s">
        <v>1897</v>
      </c>
      <c r="N118" s="388" t="s">
        <v>1898</v>
      </c>
      <c r="O118" s="388" t="s">
        <v>1899</v>
      </c>
      <c r="P118" s="388" t="s">
        <v>1900</v>
      </c>
      <c r="Q118" s="393" t="s">
        <v>7728</v>
      </c>
      <c r="R118" s="389" t="s">
        <v>9857</v>
      </c>
      <c r="S118" s="389" t="s">
        <v>1901</v>
      </c>
      <c r="T118" s="244" t="str">
        <f t="shared" si="3"/>
        <v>Tab3_Cell_B142</v>
      </c>
    </row>
    <row r="119" spans="1:20" s="244" customFormat="1" ht="38.25" x14ac:dyDescent="0.2">
      <c r="A119" s="244" t="str">
        <f t="shared" si="2"/>
        <v>Tab3_Cell_B150</v>
      </c>
      <c r="B119" s="250">
        <v>3</v>
      </c>
      <c r="C119" s="342" t="s">
        <v>8181</v>
      </c>
      <c r="D119" s="250" t="s">
        <v>1902</v>
      </c>
      <c r="E119" s="388" t="s">
        <v>1903</v>
      </c>
      <c r="F119" s="388" t="s">
        <v>1904</v>
      </c>
      <c r="G119" s="388" t="s">
        <v>1905</v>
      </c>
      <c r="H119" s="388" t="s">
        <v>1906</v>
      </c>
      <c r="I119" s="388" t="s">
        <v>1907</v>
      </c>
      <c r="J119" s="388" t="s">
        <v>1908</v>
      </c>
      <c r="K119" s="388" t="s">
        <v>1909</v>
      </c>
      <c r="L119" s="388" t="s">
        <v>1910</v>
      </c>
      <c r="M119" s="388" t="s">
        <v>1911</v>
      </c>
      <c r="N119" s="388" t="s">
        <v>1912</v>
      </c>
      <c r="O119" s="388" t="s">
        <v>1913</v>
      </c>
      <c r="P119" s="388" t="s">
        <v>1914</v>
      </c>
      <c r="Q119" s="393" t="s">
        <v>7729</v>
      </c>
      <c r="R119" s="389" t="s">
        <v>9858</v>
      </c>
      <c r="S119" s="389" t="s">
        <v>1915</v>
      </c>
      <c r="T119" s="244" t="str">
        <f t="shared" si="3"/>
        <v>Tab3_Cell_B150</v>
      </c>
    </row>
    <row r="120" spans="1:20" s="244" customFormat="1" ht="140.25" x14ac:dyDescent="0.2">
      <c r="A120" s="244" t="str">
        <f t="shared" si="2"/>
        <v>Tab3_Cell_B152</v>
      </c>
      <c r="B120" s="250">
        <v>3</v>
      </c>
      <c r="C120" s="342" t="s">
        <v>8182</v>
      </c>
      <c r="D120" s="250" t="s">
        <v>1916</v>
      </c>
      <c r="E120" s="388" t="s">
        <v>9734</v>
      </c>
      <c r="F120" s="388" t="s">
        <v>9001</v>
      </c>
      <c r="G120" s="388" t="s">
        <v>9012</v>
      </c>
      <c r="H120" s="388" t="s">
        <v>8982</v>
      </c>
      <c r="I120" s="388" t="s">
        <v>9023</v>
      </c>
      <c r="J120" s="388" t="s">
        <v>9034</v>
      </c>
      <c r="K120" s="388" t="s">
        <v>9045</v>
      </c>
      <c r="L120" s="388" t="s">
        <v>9056</v>
      </c>
      <c r="M120" s="388" t="s">
        <v>9068</v>
      </c>
      <c r="N120" s="388" t="s">
        <v>9079</v>
      </c>
      <c r="O120" s="388" t="s">
        <v>9091</v>
      </c>
      <c r="P120" s="388" t="s">
        <v>9109</v>
      </c>
      <c r="Q120" s="393" t="s">
        <v>9114</v>
      </c>
      <c r="R120" s="389" t="s">
        <v>9859</v>
      </c>
      <c r="S120" s="389" t="s">
        <v>9125</v>
      </c>
      <c r="T120" s="244" t="str">
        <f t="shared" si="3"/>
        <v>Tab3_Cell_B152</v>
      </c>
    </row>
    <row r="121" spans="1:20" s="244" customFormat="1" ht="51" x14ac:dyDescent="0.2">
      <c r="A121" s="244" t="str">
        <f t="shared" si="2"/>
        <v>Tab3_Cell_B158</v>
      </c>
      <c r="B121" s="250">
        <v>3</v>
      </c>
      <c r="C121" s="342" t="s">
        <v>8183</v>
      </c>
      <c r="D121" s="250" t="s">
        <v>1917</v>
      </c>
      <c r="E121" s="388" t="s">
        <v>1918</v>
      </c>
      <c r="F121" s="388" t="s">
        <v>1919</v>
      </c>
      <c r="G121" s="388" t="s">
        <v>1920</v>
      </c>
      <c r="H121" s="388" t="s">
        <v>1921</v>
      </c>
      <c r="I121" s="388" t="s">
        <v>1922</v>
      </c>
      <c r="J121" s="388" t="s">
        <v>1923</v>
      </c>
      <c r="K121" s="388" t="s">
        <v>1924</v>
      </c>
      <c r="L121" s="388" t="s">
        <v>1925</v>
      </c>
      <c r="M121" s="388" t="s">
        <v>1926</v>
      </c>
      <c r="N121" s="388" t="s">
        <v>1927</v>
      </c>
      <c r="O121" s="388" t="s">
        <v>1928</v>
      </c>
      <c r="P121" s="388" t="s">
        <v>1929</v>
      </c>
      <c r="Q121" s="393" t="s">
        <v>7730</v>
      </c>
      <c r="R121" s="389" t="s">
        <v>9860</v>
      </c>
      <c r="S121" s="389" t="s">
        <v>1930</v>
      </c>
      <c r="T121" s="244" t="str">
        <f t="shared" si="3"/>
        <v>Tab3_Cell_B158</v>
      </c>
    </row>
    <row r="122" spans="1:20" s="244" customFormat="1" ht="140.25" x14ac:dyDescent="0.2">
      <c r="A122" s="244" t="str">
        <f t="shared" si="2"/>
        <v>Tab3_Cell_B160</v>
      </c>
      <c r="B122" s="250">
        <v>3</v>
      </c>
      <c r="C122" s="342" t="s">
        <v>8184</v>
      </c>
      <c r="D122" s="250" t="s">
        <v>1931</v>
      </c>
      <c r="E122" s="388" t="s">
        <v>9735</v>
      </c>
      <c r="F122" s="388" t="s">
        <v>9002</v>
      </c>
      <c r="G122" s="388" t="s">
        <v>9013</v>
      </c>
      <c r="H122" s="388" t="s">
        <v>8983</v>
      </c>
      <c r="I122" s="388" t="s">
        <v>9024</v>
      </c>
      <c r="J122" s="388" t="s">
        <v>9035</v>
      </c>
      <c r="K122" s="388" t="s">
        <v>9046</v>
      </c>
      <c r="L122" s="388" t="s">
        <v>9057</v>
      </c>
      <c r="M122" s="388" t="s">
        <v>9069</v>
      </c>
      <c r="N122" s="388" t="s">
        <v>9080</v>
      </c>
      <c r="O122" s="388" t="s">
        <v>9092</v>
      </c>
      <c r="P122" s="388" t="s">
        <v>9110</v>
      </c>
      <c r="Q122" s="393" t="s">
        <v>9115</v>
      </c>
      <c r="R122" s="389" t="s">
        <v>9861</v>
      </c>
      <c r="S122" s="389" t="s">
        <v>9125</v>
      </c>
      <c r="T122" s="244" t="str">
        <f t="shared" si="3"/>
        <v>Tab3_Cell_B160</v>
      </c>
    </row>
    <row r="123" spans="1:20" s="244" customFormat="1" ht="38.25" x14ac:dyDescent="0.2">
      <c r="A123" s="244" t="str">
        <f t="shared" si="2"/>
        <v>Tab3_Cell_B165</v>
      </c>
      <c r="B123" s="250">
        <v>3</v>
      </c>
      <c r="C123" s="342" t="s">
        <v>8185</v>
      </c>
      <c r="D123" s="250" t="s">
        <v>1932</v>
      </c>
      <c r="E123" s="388" t="s">
        <v>1933</v>
      </c>
      <c r="F123" s="388" t="s">
        <v>1934</v>
      </c>
      <c r="G123" s="388" t="s">
        <v>1935</v>
      </c>
      <c r="H123" s="388" t="s">
        <v>1936</v>
      </c>
      <c r="I123" s="388" t="s">
        <v>1937</v>
      </c>
      <c r="J123" s="388" t="s">
        <v>1938</v>
      </c>
      <c r="K123" s="388" t="s">
        <v>1939</v>
      </c>
      <c r="L123" s="388" t="s">
        <v>1940</v>
      </c>
      <c r="M123" s="388" t="s">
        <v>1941</v>
      </c>
      <c r="N123" s="388" t="s">
        <v>1942</v>
      </c>
      <c r="O123" s="388" t="s">
        <v>1943</v>
      </c>
      <c r="P123" s="388" t="s">
        <v>1944</v>
      </c>
      <c r="Q123" s="393" t="s">
        <v>7731</v>
      </c>
      <c r="R123" s="389" t="s">
        <v>9862</v>
      </c>
      <c r="S123" s="389" t="s">
        <v>1945</v>
      </c>
      <c r="T123" s="244" t="str">
        <f t="shared" si="3"/>
        <v>Tab3_Cell_B165</v>
      </c>
    </row>
    <row r="124" spans="1:20" s="244" customFormat="1" ht="51" x14ac:dyDescent="0.2">
      <c r="A124" s="244" t="str">
        <f t="shared" si="2"/>
        <v>Tab3_Cell_B168</v>
      </c>
      <c r="B124" s="250">
        <v>3</v>
      </c>
      <c r="C124" s="342" t="s">
        <v>8187</v>
      </c>
      <c r="D124" s="250" t="s">
        <v>1947</v>
      </c>
      <c r="E124" s="388" t="s">
        <v>9736</v>
      </c>
      <c r="F124" s="388" t="s">
        <v>1948</v>
      </c>
      <c r="G124" s="388" t="s">
        <v>1949</v>
      </c>
      <c r="H124" s="388" t="s">
        <v>1950</v>
      </c>
      <c r="I124" s="388" t="s">
        <v>1951</v>
      </c>
      <c r="J124" s="388" t="s">
        <v>1952</v>
      </c>
      <c r="K124" s="388" t="s">
        <v>1953</v>
      </c>
      <c r="L124" s="388" t="s">
        <v>1954</v>
      </c>
      <c r="M124" s="388" t="s">
        <v>1955</v>
      </c>
      <c r="N124" s="388" t="s">
        <v>1956</v>
      </c>
      <c r="O124" s="388" t="s">
        <v>1957</v>
      </c>
      <c r="P124" s="388" t="s">
        <v>1958</v>
      </c>
      <c r="Q124" s="393" t="s">
        <v>7732</v>
      </c>
      <c r="R124" s="389" t="s">
        <v>9863</v>
      </c>
      <c r="S124" s="389" t="s">
        <v>1959</v>
      </c>
      <c r="T124" s="244" t="str">
        <f t="shared" si="3"/>
        <v>Tab3_Cell_B168</v>
      </c>
    </row>
    <row r="125" spans="1:20" s="244" customFormat="1" ht="63.75" x14ac:dyDescent="0.2">
      <c r="A125" s="244" t="str">
        <f t="shared" si="2"/>
        <v>Tab3_Cell_B170</v>
      </c>
      <c r="B125" s="250">
        <v>3</v>
      </c>
      <c r="C125" s="342" t="s">
        <v>8188</v>
      </c>
      <c r="D125" s="250" t="s">
        <v>1960</v>
      </c>
      <c r="E125" s="388" t="s">
        <v>9719</v>
      </c>
      <c r="F125" s="388" t="s">
        <v>1595</v>
      </c>
      <c r="G125" s="388" t="s">
        <v>1596</v>
      </c>
      <c r="H125" s="388" t="s">
        <v>1597</v>
      </c>
      <c r="I125" s="388" t="s">
        <v>1598</v>
      </c>
      <c r="J125" s="388" t="s">
        <v>1599</v>
      </c>
      <c r="K125" s="388" t="s">
        <v>1600</v>
      </c>
      <c r="L125" s="388" t="s">
        <v>1601</v>
      </c>
      <c r="M125" s="388" t="s">
        <v>1602</v>
      </c>
      <c r="N125" s="388" t="s">
        <v>1673</v>
      </c>
      <c r="O125" s="388" t="s">
        <v>1604</v>
      </c>
      <c r="P125" s="388" t="s">
        <v>1605</v>
      </c>
      <c r="Q125" s="393" t="s">
        <v>7733</v>
      </c>
      <c r="R125" s="389" t="s">
        <v>9834</v>
      </c>
      <c r="S125" s="389" t="s">
        <v>1606</v>
      </c>
      <c r="T125" s="244" t="str">
        <f t="shared" si="3"/>
        <v>Tab3_Cell_B170</v>
      </c>
    </row>
    <row r="126" spans="1:20" s="244" customFormat="1" ht="38.25" x14ac:dyDescent="0.2">
      <c r="A126" s="244" t="str">
        <f t="shared" si="2"/>
        <v>Tab3_Cell_B179</v>
      </c>
      <c r="B126" s="250">
        <v>3</v>
      </c>
      <c r="C126" s="342" t="s">
        <v>8189</v>
      </c>
      <c r="D126" s="250" t="s">
        <v>1961</v>
      </c>
      <c r="E126" s="388" t="s">
        <v>1962</v>
      </c>
      <c r="F126" s="388" t="s">
        <v>1963</v>
      </c>
      <c r="G126" s="388" t="s">
        <v>1964</v>
      </c>
      <c r="H126" s="388" t="s">
        <v>1965</v>
      </c>
      <c r="I126" s="388" t="s">
        <v>1966</v>
      </c>
      <c r="J126" s="388" t="s">
        <v>1967</v>
      </c>
      <c r="K126" s="388" t="s">
        <v>1968</v>
      </c>
      <c r="L126" s="388" t="s">
        <v>1969</v>
      </c>
      <c r="M126" s="388" t="s">
        <v>1970</v>
      </c>
      <c r="N126" s="388" t="s">
        <v>1971</v>
      </c>
      <c r="O126" s="388" t="s">
        <v>1972</v>
      </c>
      <c r="P126" s="388" t="s">
        <v>1973</v>
      </c>
      <c r="Q126" s="393" t="s">
        <v>7734</v>
      </c>
      <c r="R126" s="389" t="s">
        <v>9864</v>
      </c>
      <c r="S126" s="389" t="s">
        <v>1974</v>
      </c>
      <c r="T126" s="244" t="str">
        <f t="shared" si="3"/>
        <v>Tab3_Cell_B179</v>
      </c>
    </row>
    <row r="127" spans="1:20" s="244" customFormat="1" ht="76.5" x14ac:dyDescent="0.2">
      <c r="A127" s="244" t="str">
        <f t="shared" si="2"/>
        <v>Tab3_Cell_B181</v>
      </c>
      <c r="B127" s="250">
        <v>3</v>
      </c>
      <c r="C127" s="342" t="s">
        <v>8190</v>
      </c>
      <c r="D127" s="250" t="s">
        <v>1975</v>
      </c>
      <c r="E127" s="388" t="s">
        <v>9737</v>
      </c>
      <c r="F127" s="388" t="s">
        <v>1976</v>
      </c>
      <c r="G127" s="388" t="s">
        <v>1977</v>
      </c>
      <c r="H127" s="388" t="s">
        <v>1978</v>
      </c>
      <c r="I127" s="388" t="s">
        <v>1979</v>
      </c>
      <c r="J127" s="388" t="s">
        <v>1980</v>
      </c>
      <c r="K127" s="388" t="s">
        <v>1981</v>
      </c>
      <c r="L127" s="388" t="s">
        <v>1982</v>
      </c>
      <c r="M127" s="388" t="s">
        <v>1983</v>
      </c>
      <c r="N127" s="388" t="s">
        <v>1984</v>
      </c>
      <c r="O127" s="388" t="s">
        <v>1985</v>
      </c>
      <c r="P127" s="388" t="s">
        <v>1986</v>
      </c>
      <c r="Q127" s="388" t="s">
        <v>10162</v>
      </c>
      <c r="R127" s="389" t="s">
        <v>9865</v>
      </c>
      <c r="S127" s="389" t="s">
        <v>1987</v>
      </c>
      <c r="T127" s="244" t="str">
        <f t="shared" si="3"/>
        <v>Tab3_Cell_B181</v>
      </c>
    </row>
    <row r="128" spans="1:20" s="244" customFormat="1" ht="25.5" x14ac:dyDescent="0.2">
      <c r="A128" s="244" t="str">
        <f t="shared" si="2"/>
        <v>Tab3_Cell_B189</v>
      </c>
      <c r="B128" s="250">
        <v>3</v>
      </c>
      <c r="C128" s="342" t="s">
        <v>8191</v>
      </c>
      <c r="D128" s="250" t="s">
        <v>1988</v>
      </c>
      <c r="E128" s="388" t="s">
        <v>1989</v>
      </c>
      <c r="F128" s="388" t="s">
        <v>1990</v>
      </c>
      <c r="G128" s="388" t="s">
        <v>1991</v>
      </c>
      <c r="H128" s="388" t="s">
        <v>1992</v>
      </c>
      <c r="I128" s="388" t="s">
        <v>1993</v>
      </c>
      <c r="J128" s="388" t="s">
        <v>1994</v>
      </c>
      <c r="K128" s="388" t="s">
        <v>1995</v>
      </c>
      <c r="L128" s="388" t="s">
        <v>1996</v>
      </c>
      <c r="M128" s="388" t="s">
        <v>1997</v>
      </c>
      <c r="N128" s="388" t="s">
        <v>1998</v>
      </c>
      <c r="O128" s="388" t="s">
        <v>1999</v>
      </c>
      <c r="P128" s="388" t="s">
        <v>2000</v>
      </c>
      <c r="Q128" s="393" t="s">
        <v>7735</v>
      </c>
      <c r="R128" s="389" t="s">
        <v>9866</v>
      </c>
      <c r="S128" s="389" t="s">
        <v>2001</v>
      </c>
      <c r="T128" s="244" t="str">
        <f t="shared" si="3"/>
        <v>Tab3_Cell_B189</v>
      </c>
    </row>
    <row r="129" spans="1:20" s="244" customFormat="1" ht="102" x14ac:dyDescent="0.2">
      <c r="A129" s="244" t="str">
        <f t="shared" si="2"/>
        <v>Tab3_Cell_B191</v>
      </c>
      <c r="B129" s="250">
        <v>3</v>
      </c>
      <c r="C129" s="342" t="s">
        <v>8192</v>
      </c>
      <c r="D129" s="250" t="s">
        <v>2002</v>
      </c>
      <c r="E129" s="388" t="s">
        <v>9738</v>
      </c>
      <c r="F129" s="388" t="s">
        <v>9003</v>
      </c>
      <c r="G129" s="388" t="s">
        <v>9014</v>
      </c>
      <c r="H129" s="388" t="s">
        <v>8984</v>
      </c>
      <c r="I129" s="388" t="s">
        <v>9025</v>
      </c>
      <c r="J129" s="388" t="s">
        <v>9036</v>
      </c>
      <c r="K129" s="388" t="s">
        <v>9047</v>
      </c>
      <c r="L129" s="388" t="s">
        <v>9058</v>
      </c>
      <c r="M129" s="388" t="s">
        <v>9070</v>
      </c>
      <c r="N129" s="388" t="s">
        <v>9081</v>
      </c>
      <c r="O129" s="388" t="s">
        <v>9093</v>
      </c>
      <c r="P129" s="388" t="s">
        <v>9111</v>
      </c>
      <c r="Q129" s="393" t="s">
        <v>9116</v>
      </c>
      <c r="R129" s="389" t="s">
        <v>9867</v>
      </c>
      <c r="S129" s="389" t="s">
        <v>9126</v>
      </c>
      <c r="T129" s="244" t="str">
        <f t="shared" si="3"/>
        <v>Tab3_Cell_B191</v>
      </c>
    </row>
    <row r="130" spans="1:20" s="244" customFormat="1" ht="38.25" x14ac:dyDescent="0.2">
      <c r="A130" s="244" t="str">
        <f t="shared" si="2"/>
        <v>Tab3_Cell_B197</v>
      </c>
      <c r="B130" s="250">
        <v>3</v>
      </c>
      <c r="C130" s="342" t="s">
        <v>8193</v>
      </c>
      <c r="D130" s="250" t="s">
        <v>2003</v>
      </c>
      <c r="E130" s="388" t="s">
        <v>2004</v>
      </c>
      <c r="F130" s="388" t="s">
        <v>2005</v>
      </c>
      <c r="G130" s="388" t="s">
        <v>2006</v>
      </c>
      <c r="H130" s="388" t="s">
        <v>2007</v>
      </c>
      <c r="I130" s="388" t="s">
        <v>2008</v>
      </c>
      <c r="J130" s="388" t="s">
        <v>2009</v>
      </c>
      <c r="K130" s="388" t="s">
        <v>2010</v>
      </c>
      <c r="L130" s="388" t="s">
        <v>2011</v>
      </c>
      <c r="M130" s="388" t="s">
        <v>2012</v>
      </c>
      <c r="N130" s="388" t="s">
        <v>2013</v>
      </c>
      <c r="O130" s="388" t="s">
        <v>2014</v>
      </c>
      <c r="P130" s="388" t="s">
        <v>2015</v>
      </c>
      <c r="Q130" s="393" t="s">
        <v>7736</v>
      </c>
      <c r="R130" s="389" t="s">
        <v>9868</v>
      </c>
      <c r="S130" s="389" t="s">
        <v>2016</v>
      </c>
      <c r="T130" s="244" t="str">
        <f t="shared" si="3"/>
        <v>Tab3_Cell_B197</v>
      </c>
    </row>
    <row r="131" spans="1:20" s="244" customFormat="1" ht="114.75" x14ac:dyDescent="0.2">
      <c r="A131" s="244" t="str">
        <f t="shared" si="2"/>
        <v>Tab3_Cell_B199</v>
      </c>
      <c r="B131" s="250">
        <v>3</v>
      </c>
      <c r="C131" s="342" t="s">
        <v>8194</v>
      </c>
      <c r="D131" s="250" t="s">
        <v>2017</v>
      </c>
      <c r="E131" s="388" t="s">
        <v>9739</v>
      </c>
      <c r="F131" s="388" t="s">
        <v>9004</v>
      </c>
      <c r="G131" s="388" t="s">
        <v>9015</v>
      </c>
      <c r="H131" s="388" t="s">
        <v>8985</v>
      </c>
      <c r="I131" s="388" t="s">
        <v>9026</v>
      </c>
      <c r="J131" s="388" t="s">
        <v>9037</v>
      </c>
      <c r="K131" s="388" t="s">
        <v>9048</v>
      </c>
      <c r="L131" s="388" t="s">
        <v>9059</v>
      </c>
      <c r="M131" s="388" t="s">
        <v>9071</v>
      </c>
      <c r="N131" s="388" t="s">
        <v>9082</v>
      </c>
      <c r="O131" s="388" t="s">
        <v>9094</v>
      </c>
      <c r="P131" s="388" t="s">
        <v>9112</v>
      </c>
      <c r="Q131" s="393" t="s">
        <v>9117</v>
      </c>
      <c r="R131" s="389" t="s">
        <v>9869</v>
      </c>
      <c r="S131" s="389" t="s">
        <v>9127</v>
      </c>
      <c r="T131" s="244" t="str">
        <f t="shared" si="3"/>
        <v>Tab3_Cell_B199</v>
      </c>
    </row>
    <row r="132" spans="1:20" s="244" customFormat="1" x14ac:dyDescent="0.2">
      <c r="A132" s="244" t="str">
        <f t="shared" si="2"/>
        <v>Tab3_Cell_B204</v>
      </c>
      <c r="B132" s="250">
        <v>3</v>
      </c>
      <c r="C132" s="342" t="s">
        <v>8195</v>
      </c>
      <c r="D132" s="250" t="s">
        <v>2018</v>
      </c>
      <c r="E132" s="388" t="s">
        <v>2019</v>
      </c>
      <c r="F132" s="388" t="s">
        <v>2020</v>
      </c>
      <c r="G132" s="388" t="s">
        <v>2021</v>
      </c>
      <c r="H132" s="388" t="s">
        <v>151</v>
      </c>
      <c r="I132" s="388" t="s">
        <v>2022</v>
      </c>
      <c r="J132" s="388" t="s">
        <v>2023</v>
      </c>
      <c r="K132" s="388" t="s">
        <v>2024</v>
      </c>
      <c r="L132" s="388" t="s">
        <v>2025</v>
      </c>
      <c r="M132" s="388" t="s">
        <v>2026</v>
      </c>
      <c r="N132" s="388" t="s">
        <v>2027</v>
      </c>
      <c r="O132" s="388" t="s">
        <v>7293</v>
      </c>
      <c r="P132" s="388" t="s">
        <v>2028</v>
      </c>
      <c r="Q132" s="393" t="s">
        <v>7737</v>
      </c>
      <c r="R132" s="389" t="s">
        <v>9870</v>
      </c>
      <c r="S132" s="389" t="s">
        <v>2029</v>
      </c>
      <c r="T132" s="244" t="str">
        <f t="shared" si="3"/>
        <v>Tab3_Cell_B204</v>
      </c>
    </row>
    <row r="133" spans="1:20" s="244" customFormat="1" ht="25.5" x14ac:dyDescent="0.2">
      <c r="A133" s="244" t="str">
        <f t="shared" si="2"/>
        <v>Tab3_Cell_B205</v>
      </c>
      <c r="B133" s="250">
        <v>3</v>
      </c>
      <c r="C133" s="342" t="s">
        <v>8196</v>
      </c>
      <c r="D133" s="250" t="s">
        <v>2030</v>
      </c>
      <c r="E133" s="388" t="s">
        <v>8949</v>
      </c>
      <c r="F133" s="388" t="s">
        <v>8946</v>
      </c>
      <c r="G133" s="388" t="s">
        <v>8943</v>
      </c>
      <c r="H133" s="388" t="s">
        <v>8986</v>
      </c>
      <c r="I133" s="388" t="s">
        <v>8952</v>
      </c>
      <c r="J133" s="388" t="s">
        <v>8955</v>
      </c>
      <c r="K133" s="388" t="s">
        <v>8958</v>
      </c>
      <c r="L133" s="388" t="s">
        <v>9060</v>
      </c>
      <c r="M133" s="388" t="s">
        <v>8964</v>
      </c>
      <c r="N133" s="388" t="s">
        <v>9083</v>
      </c>
      <c r="O133" s="388" t="s">
        <v>8970</v>
      </c>
      <c r="P133" s="388" t="s">
        <v>9102</v>
      </c>
      <c r="Q133" s="393" t="s">
        <v>8976</v>
      </c>
      <c r="R133" s="389" t="s">
        <v>9871</v>
      </c>
      <c r="S133" s="389" t="s">
        <v>9128</v>
      </c>
      <c r="T133" s="244" t="str">
        <f t="shared" si="3"/>
        <v>Tab3_Cell_B205</v>
      </c>
    </row>
    <row r="134" spans="1:20" s="244" customFormat="1" ht="38.25" x14ac:dyDescent="0.2">
      <c r="A134" s="244" t="str">
        <f t="shared" si="2"/>
        <v>Tab3_Cell_B207</v>
      </c>
      <c r="B134" s="250">
        <v>3</v>
      </c>
      <c r="C134" s="342" t="s">
        <v>8197</v>
      </c>
      <c r="D134" s="250" t="s">
        <v>2031</v>
      </c>
      <c r="E134" s="388" t="s">
        <v>9629</v>
      </c>
      <c r="F134" s="388" t="s">
        <v>9630</v>
      </c>
      <c r="G134" s="388" t="s">
        <v>9631</v>
      </c>
      <c r="H134" s="388" t="s">
        <v>9632</v>
      </c>
      <c r="I134" s="388" t="s">
        <v>9633</v>
      </c>
      <c r="J134" s="388" t="s">
        <v>9634</v>
      </c>
      <c r="K134" s="388" t="s">
        <v>9635</v>
      </c>
      <c r="L134" s="388" t="s">
        <v>9636</v>
      </c>
      <c r="M134" s="388" t="s">
        <v>9792</v>
      </c>
      <c r="N134" s="388" t="s">
        <v>9637</v>
      </c>
      <c r="O134" s="388" t="s">
        <v>9638</v>
      </c>
      <c r="P134" s="388" t="s">
        <v>9639</v>
      </c>
      <c r="Q134" s="393" t="s">
        <v>9640</v>
      </c>
      <c r="R134" s="389" t="s">
        <v>9872</v>
      </c>
      <c r="S134" s="389" t="s">
        <v>9641</v>
      </c>
      <c r="T134" s="244" t="str">
        <f t="shared" si="3"/>
        <v>Tab3_Cell_B207</v>
      </c>
    </row>
    <row r="135" spans="1:20" s="244" customFormat="1" ht="127.5" x14ac:dyDescent="0.2">
      <c r="A135" s="244" t="str">
        <f t="shared" si="2"/>
        <v>Tab3_Cell_B209</v>
      </c>
      <c r="B135" s="250">
        <v>3</v>
      </c>
      <c r="C135" s="342" t="s">
        <v>8198</v>
      </c>
      <c r="D135" s="250" t="s">
        <v>2032</v>
      </c>
      <c r="E135" s="388" t="s">
        <v>2033</v>
      </c>
      <c r="F135" s="388" t="s">
        <v>2034</v>
      </c>
      <c r="G135" s="388" t="s">
        <v>2035</v>
      </c>
      <c r="H135" s="388" t="s">
        <v>2036</v>
      </c>
      <c r="I135" s="388" t="s">
        <v>2037</v>
      </c>
      <c r="J135" s="388" t="s">
        <v>2038</v>
      </c>
      <c r="K135" s="388" t="s">
        <v>2039</v>
      </c>
      <c r="L135" s="388" t="s">
        <v>2040</v>
      </c>
      <c r="M135" s="388" t="s">
        <v>2041</v>
      </c>
      <c r="N135" s="388" t="s">
        <v>2042</v>
      </c>
      <c r="O135" s="388" t="s">
        <v>2043</v>
      </c>
      <c r="P135" s="388" t="s">
        <v>2044</v>
      </c>
      <c r="Q135" s="388" t="s">
        <v>10163</v>
      </c>
      <c r="R135" s="389" t="s">
        <v>9873</v>
      </c>
      <c r="S135" s="389" t="s">
        <v>2045</v>
      </c>
      <c r="T135" s="244" t="str">
        <f t="shared" si="3"/>
        <v>Tab3_Cell_B209</v>
      </c>
    </row>
    <row r="136" spans="1:20" s="244" customFormat="1" x14ac:dyDescent="0.2">
      <c r="A136" s="244" t="str">
        <f t="shared" si="2"/>
        <v>Tab3_Cell_B214</v>
      </c>
      <c r="B136" s="250">
        <v>3</v>
      </c>
      <c r="C136" s="250"/>
      <c r="D136" s="250" t="s">
        <v>2046</v>
      </c>
      <c r="E136" s="388" t="s">
        <v>2047</v>
      </c>
      <c r="F136" s="388" t="s">
        <v>2048</v>
      </c>
      <c r="G136" s="388" t="s">
        <v>2049</v>
      </c>
      <c r="H136" s="388" t="s">
        <v>153</v>
      </c>
      <c r="I136" s="388" t="s">
        <v>2050</v>
      </c>
      <c r="J136" s="388" t="s">
        <v>2051</v>
      </c>
      <c r="K136" s="388" t="s">
        <v>153</v>
      </c>
      <c r="L136" s="388" t="s">
        <v>153</v>
      </c>
      <c r="M136" s="388" t="s">
        <v>2052</v>
      </c>
      <c r="N136" s="388" t="s">
        <v>2053</v>
      </c>
      <c r="O136" s="388" t="s">
        <v>2054</v>
      </c>
      <c r="P136" s="388" t="s">
        <v>2055</v>
      </c>
      <c r="Q136" s="393" t="s">
        <v>7738</v>
      </c>
      <c r="R136" s="389" t="s">
        <v>9874</v>
      </c>
      <c r="S136" s="389" t="s">
        <v>2056</v>
      </c>
      <c r="T136" s="244" t="str">
        <f t="shared" si="3"/>
        <v>Tab3_Cell_B214</v>
      </c>
    </row>
    <row r="137" spans="1:20" s="244" customFormat="1" ht="51" x14ac:dyDescent="0.2">
      <c r="A137" s="244" t="str">
        <f t="shared" si="2"/>
        <v>Tab3_Cell_B215</v>
      </c>
      <c r="B137" s="250">
        <v>3</v>
      </c>
      <c r="C137" s="250" t="s">
        <v>8199</v>
      </c>
      <c r="D137" s="250" t="s">
        <v>2057</v>
      </c>
      <c r="E137" s="388" t="s">
        <v>2058</v>
      </c>
      <c r="F137" s="388" t="s">
        <v>2059</v>
      </c>
      <c r="G137" s="388" t="s">
        <v>2060</v>
      </c>
      <c r="H137" s="388" t="s">
        <v>2061</v>
      </c>
      <c r="I137" s="388" t="s">
        <v>2062</v>
      </c>
      <c r="J137" s="388" t="s">
        <v>2063</v>
      </c>
      <c r="K137" s="388" t="s">
        <v>2064</v>
      </c>
      <c r="L137" s="388" t="s">
        <v>2065</v>
      </c>
      <c r="M137" s="388" t="s">
        <v>2066</v>
      </c>
      <c r="N137" s="388" t="s">
        <v>2067</v>
      </c>
      <c r="O137" s="388" t="s">
        <v>2068</v>
      </c>
      <c r="P137" s="388" t="s">
        <v>2069</v>
      </c>
      <c r="Q137" s="393" t="s">
        <v>7739</v>
      </c>
      <c r="R137" s="389" t="s">
        <v>9348</v>
      </c>
      <c r="S137" s="389" t="s">
        <v>2070</v>
      </c>
      <c r="T137" s="244" t="str">
        <f t="shared" si="3"/>
        <v>Tab3_Cell_B215</v>
      </c>
    </row>
    <row r="138" spans="1:20" s="244" customFormat="1" ht="38.25" x14ac:dyDescent="0.2">
      <c r="A138" s="244" t="str">
        <f t="shared" si="2"/>
        <v>Tab3_Cell_B217</v>
      </c>
      <c r="B138" s="250">
        <v>3</v>
      </c>
      <c r="C138" s="342" t="s">
        <v>8200</v>
      </c>
      <c r="D138" s="250" t="s">
        <v>2071</v>
      </c>
      <c r="E138" s="388" t="s">
        <v>2072</v>
      </c>
      <c r="F138" s="388" t="s">
        <v>7530</v>
      </c>
      <c r="G138" s="388" t="s">
        <v>2073</v>
      </c>
      <c r="H138" s="388" t="s">
        <v>2074</v>
      </c>
      <c r="I138" s="388" t="s">
        <v>2075</v>
      </c>
      <c r="J138" s="388" t="s">
        <v>2076</v>
      </c>
      <c r="K138" s="388" t="s">
        <v>2077</v>
      </c>
      <c r="L138" s="388" t="s">
        <v>2078</v>
      </c>
      <c r="M138" s="388" t="s">
        <v>2079</v>
      </c>
      <c r="N138" s="388" t="s">
        <v>7531</v>
      </c>
      <c r="O138" s="388" t="s">
        <v>2080</v>
      </c>
      <c r="P138" s="388" t="s">
        <v>2081</v>
      </c>
      <c r="Q138" s="393" t="s">
        <v>7740</v>
      </c>
      <c r="R138" s="389" t="s">
        <v>9875</v>
      </c>
      <c r="S138" s="389" t="s">
        <v>2082</v>
      </c>
      <c r="T138" s="244" t="str">
        <f t="shared" si="3"/>
        <v>Tab3_Cell_B217</v>
      </c>
    </row>
    <row r="139" spans="1:20" s="244" customFormat="1" ht="280.5" x14ac:dyDescent="0.2">
      <c r="A139" s="244" t="str">
        <f t="shared" si="2"/>
        <v>Tab3_Cell_B219</v>
      </c>
      <c r="B139" s="250">
        <v>3</v>
      </c>
      <c r="C139" s="342" t="s">
        <v>8201</v>
      </c>
      <c r="D139" s="250" t="s">
        <v>2083</v>
      </c>
      <c r="E139" s="388" t="s">
        <v>2084</v>
      </c>
      <c r="F139" s="388" t="s">
        <v>2085</v>
      </c>
      <c r="G139" s="388" t="s">
        <v>2086</v>
      </c>
      <c r="H139" s="388" t="s">
        <v>2087</v>
      </c>
      <c r="I139" s="388" t="s">
        <v>2088</v>
      </c>
      <c r="J139" s="388" t="s">
        <v>2089</v>
      </c>
      <c r="K139" s="388" t="s">
        <v>2090</v>
      </c>
      <c r="L139" s="388" t="s">
        <v>2091</v>
      </c>
      <c r="M139" s="388" t="s">
        <v>2092</v>
      </c>
      <c r="N139" s="388" t="s">
        <v>2093</v>
      </c>
      <c r="O139" s="388" t="s">
        <v>2094</v>
      </c>
      <c r="P139" s="388" t="s">
        <v>2095</v>
      </c>
      <c r="Q139" s="393" t="s">
        <v>7741</v>
      </c>
      <c r="R139" s="389" t="s">
        <v>9876</v>
      </c>
      <c r="S139" s="389" t="s">
        <v>2096</v>
      </c>
      <c r="T139" s="244" t="str">
        <f t="shared" si="3"/>
        <v>Tab3_Cell_B219</v>
      </c>
    </row>
    <row r="140" spans="1:20" s="244" customFormat="1" x14ac:dyDescent="0.2">
      <c r="A140" s="244" t="str">
        <f t="shared" si="2"/>
        <v>Tab3_Cell_B225</v>
      </c>
      <c r="B140" s="250">
        <v>3</v>
      </c>
      <c r="C140" s="250"/>
      <c r="D140" s="250" t="s">
        <v>2097</v>
      </c>
      <c r="E140" s="388" t="s">
        <v>2047</v>
      </c>
      <c r="F140" s="388" t="s">
        <v>2048</v>
      </c>
      <c r="G140" s="388" t="s">
        <v>2049</v>
      </c>
      <c r="H140" s="388" t="s">
        <v>153</v>
      </c>
      <c r="I140" s="388" t="s">
        <v>2050</v>
      </c>
      <c r="J140" s="388" t="s">
        <v>2051</v>
      </c>
      <c r="K140" s="388" t="s">
        <v>153</v>
      </c>
      <c r="L140" s="388" t="s">
        <v>153</v>
      </c>
      <c r="M140" s="388" t="s">
        <v>2052</v>
      </c>
      <c r="N140" s="388" t="s">
        <v>2053</v>
      </c>
      <c r="O140" s="388" t="s">
        <v>2054</v>
      </c>
      <c r="P140" s="388" t="s">
        <v>2055</v>
      </c>
      <c r="Q140" s="393" t="s">
        <v>7738</v>
      </c>
      <c r="R140" s="389" t="s">
        <v>9874</v>
      </c>
      <c r="S140" s="389" t="s">
        <v>2098</v>
      </c>
      <c r="T140" s="244" t="str">
        <f t="shared" si="3"/>
        <v>Tab3_Cell_B225</v>
      </c>
    </row>
    <row r="141" spans="1:20" s="244" customFormat="1" ht="76.5" x14ac:dyDescent="0.2">
      <c r="A141" s="244" t="str">
        <f t="shared" si="2"/>
        <v>Tab3_Cell_B226</v>
      </c>
      <c r="B141" s="250">
        <v>3</v>
      </c>
      <c r="C141" s="250" t="s">
        <v>8202</v>
      </c>
      <c r="D141" s="250" t="s">
        <v>2099</v>
      </c>
      <c r="E141" s="388" t="s">
        <v>2100</v>
      </c>
      <c r="F141" s="388" t="s">
        <v>2101</v>
      </c>
      <c r="G141" s="388" t="s">
        <v>2102</v>
      </c>
      <c r="H141" s="388" t="s">
        <v>2103</v>
      </c>
      <c r="I141" s="388" t="s">
        <v>2104</v>
      </c>
      <c r="J141" s="388" t="s">
        <v>2105</v>
      </c>
      <c r="K141" s="388" t="s">
        <v>2106</v>
      </c>
      <c r="L141" s="388" t="s">
        <v>2107</v>
      </c>
      <c r="M141" s="388" t="s">
        <v>2108</v>
      </c>
      <c r="N141" s="388" t="s">
        <v>2109</v>
      </c>
      <c r="O141" s="388" t="s">
        <v>2110</v>
      </c>
      <c r="P141" s="388" t="s">
        <v>2111</v>
      </c>
      <c r="Q141" s="393" t="s">
        <v>7742</v>
      </c>
      <c r="R141" s="389" t="s">
        <v>9877</v>
      </c>
      <c r="S141" s="389" t="s">
        <v>2112</v>
      </c>
      <c r="T141" s="244" t="str">
        <f t="shared" si="3"/>
        <v>Tab3_Cell_B226</v>
      </c>
    </row>
    <row r="142" spans="1:20" s="244" customFormat="1" ht="25.5" x14ac:dyDescent="0.2">
      <c r="A142" s="244" t="str">
        <f t="shared" si="2"/>
        <v>Tab3_Cell_C12</v>
      </c>
      <c r="B142" s="250">
        <v>3</v>
      </c>
      <c r="C142" s="342" t="s">
        <v>8146</v>
      </c>
      <c r="D142" s="250" t="s">
        <v>797</v>
      </c>
      <c r="E142" s="388" t="s">
        <v>1378</v>
      </c>
      <c r="F142" s="388" t="s">
        <v>1379</v>
      </c>
      <c r="G142" s="388" t="s">
        <v>1380</v>
      </c>
      <c r="H142" s="388" t="s">
        <v>108</v>
      </c>
      <c r="I142" s="388" t="s">
        <v>1381</v>
      </c>
      <c r="J142" s="388" t="s">
        <v>1382</v>
      </c>
      <c r="K142" s="388" t="s">
        <v>1383</v>
      </c>
      <c r="L142" s="388" t="s">
        <v>1384</v>
      </c>
      <c r="M142" s="388" t="s">
        <v>1385</v>
      </c>
      <c r="N142" s="388" t="s">
        <v>1386</v>
      </c>
      <c r="O142" s="388" t="s">
        <v>1387</v>
      </c>
      <c r="P142" s="388" t="s">
        <v>1388</v>
      </c>
      <c r="Q142" s="393" t="s">
        <v>7688</v>
      </c>
      <c r="R142" s="389" t="s">
        <v>9878</v>
      </c>
      <c r="S142" s="389" t="s">
        <v>1389</v>
      </c>
      <c r="T142" s="244" t="str">
        <f t="shared" si="3"/>
        <v>Tab3_Cell_C12</v>
      </c>
    </row>
    <row r="143" spans="1:20" s="244" customFormat="1" ht="38.25" x14ac:dyDescent="0.2">
      <c r="A143" s="244" t="str">
        <f t="shared" si="2"/>
        <v>Tab3_Cell_C13</v>
      </c>
      <c r="B143" s="250">
        <v>3</v>
      </c>
      <c r="C143" s="342" t="s">
        <v>8153</v>
      </c>
      <c r="D143" s="250" t="s">
        <v>811</v>
      </c>
      <c r="E143" s="388" t="s">
        <v>1390</v>
      </c>
      <c r="F143" s="388" t="s">
        <v>1391</v>
      </c>
      <c r="G143" s="388" t="s">
        <v>1392</v>
      </c>
      <c r="H143" s="388" t="s">
        <v>109</v>
      </c>
      <c r="I143" s="388" t="s">
        <v>1393</v>
      </c>
      <c r="J143" s="388" t="s">
        <v>1394</v>
      </c>
      <c r="K143" s="388" t="s">
        <v>1395</v>
      </c>
      <c r="L143" s="388" t="s">
        <v>1396</v>
      </c>
      <c r="M143" s="388" t="s">
        <v>1397</v>
      </c>
      <c r="N143" s="388" t="s">
        <v>1398</v>
      </c>
      <c r="O143" s="388" t="s">
        <v>1399</v>
      </c>
      <c r="P143" s="388" t="s">
        <v>1400</v>
      </c>
      <c r="Q143" s="393" t="s">
        <v>7689</v>
      </c>
      <c r="R143" s="389" t="s">
        <v>9879</v>
      </c>
      <c r="S143" s="389" t="s">
        <v>1401</v>
      </c>
      <c r="T143" s="244" t="str">
        <f t="shared" si="3"/>
        <v>Tab3_Cell_C13</v>
      </c>
    </row>
    <row r="144" spans="1:20" s="244" customFormat="1" ht="38.25" x14ac:dyDescent="0.2">
      <c r="A144" s="244" t="str">
        <f t="shared" si="2"/>
        <v>Tab3_Cell_C14</v>
      </c>
      <c r="B144" s="250">
        <v>3</v>
      </c>
      <c r="C144" s="342" t="s">
        <v>8160</v>
      </c>
      <c r="D144" s="250" t="s">
        <v>825</v>
      </c>
      <c r="E144" s="388" t="s">
        <v>1402</v>
      </c>
      <c r="F144" s="388" t="s">
        <v>1403</v>
      </c>
      <c r="G144" s="388" t="s">
        <v>1404</v>
      </c>
      <c r="H144" s="388" t="s">
        <v>110</v>
      </c>
      <c r="I144" s="388" t="s">
        <v>1405</v>
      </c>
      <c r="J144" s="388" t="s">
        <v>1406</v>
      </c>
      <c r="K144" s="388" t="s">
        <v>1407</v>
      </c>
      <c r="L144" s="388" t="s">
        <v>1408</v>
      </c>
      <c r="M144" s="388" t="s">
        <v>1409</v>
      </c>
      <c r="N144" s="388" t="s">
        <v>1410</v>
      </c>
      <c r="O144" s="388" t="s">
        <v>1411</v>
      </c>
      <c r="P144" s="388" t="s">
        <v>1412</v>
      </c>
      <c r="Q144" s="393" t="s">
        <v>7690</v>
      </c>
      <c r="R144" s="389" t="s">
        <v>9880</v>
      </c>
      <c r="S144" s="389" t="s">
        <v>1413</v>
      </c>
      <c r="T144" s="244" t="str">
        <f t="shared" si="3"/>
        <v>Tab3_Cell_C14</v>
      </c>
    </row>
    <row r="145" spans="1:20" s="244" customFormat="1" ht="25.5" x14ac:dyDescent="0.2">
      <c r="A145" s="244" t="str">
        <f t="shared" si="2"/>
        <v>Tab3_Cell_C15</v>
      </c>
      <c r="B145" s="250">
        <v>3</v>
      </c>
      <c r="C145" s="342" t="s">
        <v>8167</v>
      </c>
      <c r="D145" s="250" t="s">
        <v>826</v>
      </c>
      <c r="E145" s="388" t="s">
        <v>1414</v>
      </c>
      <c r="F145" s="388" t="s">
        <v>1415</v>
      </c>
      <c r="G145" s="388" t="s">
        <v>1416</v>
      </c>
      <c r="H145" s="388" t="s">
        <v>1417</v>
      </c>
      <c r="I145" s="388" t="s">
        <v>1418</v>
      </c>
      <c r="J145" s="388" t="s">
        <v>1419</v>
      </c>
      <c r="K145" s="388" t="s">
        <v>1420</v>
      </c>
      <c r="L145" s="388" t="s">
        <v>1421</v>
      </c>
      <c r="M145" s="388" t="s">
        <v>1422</v>
      </c>
      <c r="N145" s="388" t="s">
        <v>1423</v>
      </c>
      <c r="O145" s="388" t="s">
        <v>1424</v>
      </c>
      <c r="P145" s="388" t="s">
        <v>1425</v>
      </c>
      <c r="Q145" s="393" t="s">
        <v>7691</v>
      </c>
      <c r="R145" s="389" t="s">
        <v>9881</v>
      </c>
      <c r="S145" s="389" t="s">
        <v>1426</v>
      </c>
      <c r="T145" s="244" t="str">
        <f t="shared" si="3"/>
        <v>Tab3_Cell_C15</v>
      </c>
    </row>
    <row r="146" spans="1:20" s="244" customFormat="1" ht="51" x14ac:dyDescent="0.2">
      <c r="A146" s="244" t="str">
        <f t="shared" si="2"/>
        <v>Tab3_Cell_C16</v>
      </c>
      <c r="B146" s="250">
        <v>3</v>
      </c>
      <c r="C146" s="342" t="s">
        <v>8174</v>
      </c>
      <c r="D146" s="250" t="s">
        <v>839</v>
      </c>
      <c r="E146" s="388" t="s">
        <v>9740</v>
      </c>
      <c r="F146" s="388" t="s">
        <v>1427</v>
      </c>
      <c r="G146" s="388" t="s">
        <v>1428</v>
      </c>
      <c r="H146" s="388" t="s">
        <v>1429</v>
      </c>
      <c r="I146" s="388" t="s">
        <v>1430</v>
      </c>
      <c r="J146" s="388" t="s">
        <v>1431</v>
      </c>
      <c r="K146" s="388" t="s">
        <v>1432</v>
      </c>
      <c r="L146" s="388" t="s">
        <v>1433</v>
      </c>
      <c r="M146" s="388" t="s">
        <v>1434</v>
      </c>
      <c r="N146" s="388" t="s">
        <v>1435</v>
      </c>
      <c r="O146" s="388" t="s">
        <v>1436</v>
      </c>
      <c r="P146" s="388" t="s">
        <v>1437</v>
      </c>
      <c r="Q146" s="393" t="s">
        <v>7692</v>
      </c>
      <c r="R146" s="389" t="s">
        <v>9882</v>
      </c>
      <c r="S146" s="389" t="s">
        <v>1438</v>
      </c>
      <c r="T146" s="244" t="str">
        <f t="shared" si="3"/>
        <v>Tab3_Cell_C16</v>
      </c>
    </row>
    <row r="147" spans="1:20" s="244" customFormat="1" ht="38.25" x14ac:dyDescent="0.2">
      <c r="A147" s="244" t="str">
        <f t="shared" si="2"/>
        <v>Tab3_Cell_C17</v>
      </c>
      <c r="B147" s="250">
        <v>3</v>
      </c>
      <c r="C147" s="342" t="s">
        <v>8185</v>
      </c>
      <c r="D147" s="250" t="s">
        <v>1216</v>
      </c>
      <c r="E147" s="388" t="s">
        <v>9741</v>
      </c>
      <c r="F147" s="388" t="s">
        <v>1440</v>
      </c>
      <c r="G147" s="388" t="s">
        <v>1441</v>
      </c>
      <c r="H147" s="388" t="s">
        <v>111</v>
      </c>
      <c r="I147" s="388" t="s">
        <v>1442</v>
      </c>
      <c r="J147" s="388" t="s">
        <v>1443</v>
      </c>
      <c r="K147" s="388" t="s">
        <v>1444</v>
      </c>
      <c r="L147" s="388" t="s">
        <v>1445</v>
      </c>
      <c r="M147" s="388" t="s">
        <v>1446</v>
      </c>
      <c r="N147" s="388" t="s">
        <v>1447</v>
      </c>
      <c r="O147" s="388" t="s">
        <v>1448</v>
      </c>
      <c r="P147" s="388" t="s">
        <v>1449</v>
      </c>
      <c r="Q147" s="393" t="s">
        <v>7693</v>
      </c>
      <c r="R147" s="389" t="s">
        <v>9883</v>
      </c>
      <c r="S147" s="389" t="s">
        <v>1450</v>
      </c>
      <c r="T147" s="244" t="str">
        <f t="shared" si="3"/>
        <v>Tab3_Cell_C17</v>
      </c>
    </row>
    <row r="148" spans="1:20" s="244" customFormat="1" x14ac:dyDescent="0.2">
      <c r="A148" s="244" t="str">
        <f t="shared" si="2"/>
        <v>Tab3_Cell_C18</v>
      </c>
      <c r="B148" s="250">
        <v>3</v>
      </c>
      <c r="C148" s="342" t="s">
        <v>8195</v>
      </c>
      <c r="D148" s="250" t="s">
        <v>1230</v>
      </c>
      <c r="E148" s="388" t="s">
        <v>1451</v>
      </c>
      <c r="F148" s="388" t="s">
        <v>1452</v>
      </c>
      <c r="G148" s="388" t="s">
        <v>1453</v>
      </c>
      <c r="H148" s="388" t="s">
        <v>152</v>
      </c>
      <c r="I148" s="388" t="s">
        <v>1454</v>
      </c>
      <c r="J148" s="388" t="s">
        <v>1455</v>
      </c>
      <c r="K148" s="388" t="s">
        <v>1456</v>
      </c>
      <c r="L148" s="388" t="s">
        <v>1457</v>
      </c>
      <c r="M148" s="388" t="s">
        <v>1458</v>
      </c>
      <c r="N148" s="388" t="s">
        <v>1459</v>
      </c>
      <c r="O148" s="388" t="s">
        <v>1460</v>
      </c>
      <c r="P148" s="388" t="s">
        <v>1461</v>
      </c>
      <c r="Q148" s="393" t="s">
        <v>7694</v>
      </c>
      <c r="R148" s="389" t="s">
        <v>9349</v>
      </c>
      <c r="S148" s="389" t="s">
        <v>1462</v>
      </c>
      <c r="T148" s="244" t="str">
        <f t="shared" si="3"/>
        <v>Tab3_Cell_C18</v>
      </c>
    </row>
    <row r="149" spans="1:20" s="244" customFormat="1" ht="38.25" x14ac:dyDescent="0.2">
      <c r="A149" s="244" t="str">
        <f t="shared" si="2"/>
        <v>Tab3_Cell_C31</v>
      </c>
      <c r="B149" s="250">
        <v>3</v>
      </c>
      <c r="C149" s="250" t="s">
        <v>59</v>
      </c>
      <c r="D149" s="250" t="s">
        <v>935</v>
      </c>
      <c r="E149" s="388" t="s">
        <v>2113</v>
      </c>
      <c r="F149" s="388" t="s">
        <v>2114</v>
      </c>
      <c r="G149" s="388" t="s">
        <v>2115</v>
      </c>
      <c r="H149" s="388" t="s">
        <v>2116</v>
      </c>
      <c r="I149" s="388" t="s">
        <v>2117</v>
      </c>
      <c r="J149" s="388" t="s">
        <v>2118</v>
      </c>
      <c r="K149" s="388" t="s">
        <v>2119</v>
      </c>
      <c r="L149" s="388" t="s">
        <v>2120</v>
      </c>
      <c r="M149" s="388" t="s">
        <v>2121</v>
      </c>
      <c r="N149" s="388" t="s">
        <v>2122</v>
      </c>
      <c r="O149" s="388" t="s">
        <v>2123</v>
      </c>
      <c r="P149" s="388" t="s">
        <v>2124</v>
      </c>
      <c r="Q149" s="393" t="s">
        <v>7743</v>
      </c>
      <c r="R149" s="389" t="s">
        <v>9884</v>
      </c>
      <c r="S149" s="389" t="s">
        <v>2125</v>
      </c>
      <c r="T149" s="244" t="str">
        <f t="shared" si="3"/>
        <v>Tab3_Cell_C31</v>
      </c>
    </row>
    <row r="150" spans="1:20" s="244" customFormat="1" ht="51" x14ac:dyDescent="0.2">
      <c r="A150" s="244" t="str">
        <f t="shared" si="2"/>
        <v>Tab3_Cell_C32</v>
      </c>
      <c r="B150" s="250">
        <v>3</v>
      </c>
      <c r="C150" s="250" t="s">
        <v>60</v>
      </c>
      <c r="D150" s="250" t="s">
        <v>948</v>
      </c>
      <c r="E150" s="388" t="s">
        <v>2126</v>
      </c>
      <c r="F150" s="388" t="s">
        <v>2127</v>
      </c>
      <c r="G150" s="388" t="s">
        <v>2128</v>
      </c>
      <c r="H150" s="388" t="s">
        <v>2129</v>
      </c>
      <c r="I150" s="388" t="s">
        <v>2130</v>
      </c>
      <c r="J150" s="388" t="s">
        <v>2131</v>
      </c>
      <c r="K150" s="388" t="s">
        <v>2132</v>
      </c>
      <c r="L150" s="388" t="s">
        <v>2133</v>
      </c>
      <c r="M150" s="388" t="s">
        <v>2134</v>
      </c>
      <c r="N150" s="388" t="s">
        <v>2135</v>
      </c>
      <c r="O150" s="388" t="s">
        <v>2136</v>
      </c>
      <c r="P150" s="388" t="s">
        <v>2137</v>
      </c>
      <c r="Q150" s="393" t="s">
        <v>7744</v>
      </c>
      <c r="R150" s="389" t="s">
        <v>9885</v>
      </c>
      <c r="S150" s="389" t="s">
        <v>2138</v>
      </c>
      <c r="T150" s="244" t="str">
        <f t="shared" si="3"/>
        <v>Tab3_Cell_C32</v>
      </c>
    </row>
    <row r="151" spans="1:20" s="244" customFormat="1" ht="25.5" x14ac:dyDescent="0.2">
      <c r="A151" s="244" t="str">
        <f t="shared" si="2"/>
        <v>Tab3_Cell_C33</v>
      </c>
      <c r="B151" s="250">
        <v>3</v>
      </c>
      <c r="C151" s="250" t="s">
        <v>61</v>
      </c>
      <c r="D151" s="250" t="s">
        <v>961</v>
      </c>
      <c r="E151" s="388" t="s">
        <v>2139</v>
      </c>
      <c r="F151" s="388" t="s">
        <v>2140</v>
      </c>
      <c r="G151" s="388" t="s">
        <v>2141</v>
      </c>
      <c r="H151" s="388" t="s">
        <v>2142</v>
      </c>
      <c r="I151" s="388" t="s">
        <v>2143</v>
      </c>
      <c r="J151" s="388" t="s">
        <v>2144</v>
      </c>
      <c r="K151" s="388" t="s">
        <v>2145</v>
      </c>
      <c r="L151" s="388" t="s">
        <v>2146</v>
      </c>
      <c r="M151" s="388" t="s">
        <v>2147</v>
      </c>
      <c r="N151" s="388" t="s">
        <v>2148</v>
      </c>
      <c r="O151" s="388" t="s">
        <v>2149</v>
      </c>
      <c r="P151" s="388" t="s">
        <v>2150</v>
      </c>
      <c r="Q151" s="393" t="s">
        <v>7745</v>
      </c>
      <c r="R151" s="389" t="s">
        <v>9886</v>
      </c>
      <c r="S151" s="389" t="s">
        <v>2151</v>
      </c>
      <c r="T151" s="244" t="str">
        <f t="shared" si="3"/>
        <v>Tab3_Cell_C33</v>
      </c>
    </row>
    <row r="152" spans="1:20" s="244" customFormat="1" ht="51" x14ac:dyDescent="0.2">
      <c r="A152" s="244" t="str">
        <f t="shared" si="2"/>
        <v>Tab3_Cell_C34</v>
      </c>
      <c r="B152" s="250">
        <v>3</v>
      </c>
      <c r="C152" s="250" t="s">
        <v>62</v>
      </c>
      <c r="D152" s="250" t="s">
        <v>974</v>
      </c>
      <c r="E152" s="388" t="s">
        <v>9742</v>
      </c>
      <c r="F152" s="388" t="s">
        <v>2152</v>
      </c>
      <c r="G152" s="388" t="s">
        <v>2153</v>
      </c>
      <c r="H152" s="388" t="s">
        <v>2154</v>
      </c>
      <c r="I152" s="388" t="s">
        <v>2155</v>
      </c>
      <c r="J152" s="388" t="s">
        <v>2156</v>
      </c>
      <c r="K152" s="388" t="s">
        <v>2157</v>
      </c>
      <c r="L152" s="388" t="s">
        <v>2158</v>
      </c>
      <c r="M152" s="388" t="s">
        <v>2159</v>
      </c>
      <c r="N152" s="388" t="s">
        <v>2160</v>
      </c>
      <c r="O152" s="388" t="s">
        <v>2161</v>
      </c>
      <c r="P152" s="388" t="s">
        <v>2162</v>
      </c>
      <c r="Q152" s="393" t="s">
        <v>7746</v>
      </c>
      <c r="R152" s="389" t="s">
        <v>9887</v>
      </c>
      <c r="S152" s="389" t="s">
        <v>2163</v>
      </c>
      <c r="T152" s="244" t="str">
        <f t="shared" si="3"/>
        <v>Tab3_Cell_C34</v>
      </c>
    </row>
    <row r="153" spans="1:20" s="244" customFormat="1" ht="25.5" x14ac:dyDescent="0.2">
      <c r="A153" s="244" t="str">
        <f t="shared" si="2"/>
        <v>Tab3_Cell_C41</v>
      </c>
      <c r="B153" s="250">
        <v>3</v>
      </c>
      <c r="C153" s="250" t="s">
        <v>63</v>
      </c>
      <c r="D153" s="250" t="s">
        <v>1292</v>
      </c>
      <c r="E153" s="388" t="s">
        <v>2164</v>
      </c>
      <c r="F153" s="388" t="s">
        <v>2165</v>
      </c>
      <c r="G153" s="388" t="s">
        <v>2166</v>
      </c>
      <c r="H153" s="388" t="s">
        <v>2167</v>
      </c>
      <c r="I153" s="388" t="s">
        <v>2168</v>
      </c>
      <c r="J153" s="388" t="s">
        <v>2169</v>
      </c>
      <c r="K153" s="388" t="s">
        <v>2170</v>
      </c>
      <c r="L153" s="388" t="s">
        <v>2171</v>
      </c>
      <c r="M153" s="388" t="s">
        <v>2172</v>
      </c>
      <c r="N153" s="388" t="s">
        <v>2173</v>
      </c>
      <c r="O153" s="388" t="s">
        <v>2174</v>
      </c>
      <c r="P153" s="388" t="s">
        <v>2175</v>
      </c>
      <c r="Q153" s="393" t="s">
        <v>7747</v>
      </c>
      <c r="R153" s="389" t="s">
        <v>9888</v>
      </c>
      <c r="S153" s="389" t="s">
        <v>2176</v>
      </c>
      <c r="T153" s="244" t="str">
        <f t="shared" si="3"/>
        <v>Tab3_Cell_C41</v>
      </c>
    </row>
    <row r="154" spans="1:20" s="244" customFormat="1" x14ac:dyDescent="0.2">
      <c r="A154" s="244" t="str">
        <f t="shared" ref="A154:A217" si="4">"Tab"&amp;B154&amp;"_Cell_"&amp;+D154</f>
        <v>Tab3_Cell_C42</v>
      </c>
      <c r="B154" s="250">
        <v>3</v>
      </c>
      <c r="C154" s="250" t="s">
        <v>64</v>
      </c>
      <c r="D154" s="250" t="s">
        <v>1305</v>
      </c>
      <c r="E154" s="388" t="s">
        <v>2177</v>
      </c>
      <c r="F154" s="388" t="s">
        <v>2178</v>
      </c>
      <c r="G154" s="388" t="s">
        <v>2179</v>
      </c>
      <c r="H154" s="388" t="s">
        <v>2180</v>
      </c>
      <c r="I154" s="388" t="s">
        <v>2181</v>
      </c>
      <c r="J154" s="388" t="s">
        <v>2182</v>
      </c>
      <c r="K154" s="388" t="s">
        <v>2183</v>
      </c>
      <c r="L154" s="388" t="s">
        <v>2184</v>
      </c>
      <c r="M154" s="388" t="s">
        <v>2185</v>
      </c>
      <c r="N154" s="388" t="s">
        <v>2186</v>
      </c>
      <c r="O154" s="388" t="s">
        <v>2187</v>
      </c>
      <c r="P154" s="388" t="s">
        <v>2188</v>
      </c>
      <c r="Q154" s="393" t="s">
        <v>7748</v>
      </c>
      <c r="R154" s="389" t="s">
        <v>9889</v>
      </c>
      <c r="S154" s="389" t="s">
        <v>2189</v>
      </c>
      <c r="T154" s="244" t="str">
        <f t="shared" ref="T154:T217" si="5">A154</f>
        <v>Tab3_Cell_C42</v>
      </c>
    </row>
    <row r="155" spans="1:20" s="244" customFormat="1" ht="25.5" x14ac:dyDescent="0.2">
      <c r="A155" s="244" t="str">
        <f t="shared" si="4"/>
        <v>Tab3_Cell_C43</v>
      </c>
      <c r="B155" s="250">
        <v>3</v>
      </c>
      <c r="C155" s="250" t="s">
        <v>65</v>
      </c>
      <c r="D155" s="250" t="s">
        <v>1319</v>
      </c>
      <c r="E155" s="388" t="s">
        <v>2190</v>
      </c>
      <c r="F155" s="388" t="s">
        <v>2191</v>
      </c>
      <c r="G155" s="388" t="s">
        <v>2192</v>
      </c>
      <c r="H155" s="388" t="s">
        <v>2193</v>
      </c>
      <c r="I155" s="388" t="s">
        <v>2194</v>
      </c>
      <c r="J155" s="388" t="s">
        <v>2195</v>
      </c>
      <c r="K155" s="388" t="s">
        <v>2196</v>
      </c>
      <c r="L155" s="388" t="s">
        <v>2197</v>
      </c>
      <c r="M155" s="388" t="s">
        <v>2198</v>
      </c>
      <c r="N155" s="388" t="s">
        <v>2199</v>
      </c>
      <c r="O155" s="388" t="s">
        <v>2200</v>
      </c>
      <c r="P155" s="388" t="s">
        <v>2201</v>
      </c>
      <c r="Q155" s="393" t="s">
        <v>7749</v>
      </c>
      <c r="R155" s="389" t="s">
        <v>9890</v>
      </c>
      <c r="S155" s="389" t="s">
        <v>2202</v>
      </c>
      <c r="T155" s="244" t="str">
        <f t="shared" si="5"/>
        <v>Tab3_Cell_C43</v>
      </c>
    </row>
    <row r="156" spans="1:20" s="244" customFormat="1" ht="51" x14ac:dyDescent="0.2">
      <c r="A156" s="244" t="str">
        <f t="shared" si="4"/>
        <v>Tab3_Cell_C44</v>
      </c>
      <c r="B156" s="250">
        <v>3</v>
      </c>
      <c r="C156" s="250" t="s">
        <v>116</v>
      </c>
      <c r="D156" s="250" t="s">
        <v>1044</v>
      </c>
      <c r="E156" s="388" t="s">
        <v>2203</v>
      </c>
      <c r="F156" s="388" t="s">
        <v>2204</v>
      </c>
      <c r="G156" s="388" t="s">
        <v>2205</v>
      </c>
      <c r="H156" s="388" t="s">
        <v>2206</v>
      </c>
      <c r="I156" s="388" t="s">
        <v>2207</v>
      </c>
      <c r="J156" s="388" t="s">
        <v>2208</v>
      </c>
      <c r="K156" s="388" t="s">
        <v>2209</v>
      </c>
      <c r="L156" s="388" t="s">
        <v>2210</v>
      </c>
      <c r="M156" s="388" t="s">
        <v>2211</v>
      </c>
      <c r="N156" s="388" t="s">
        <v>2212</v>
      </c>
      <c r="O156" s="388" t="s">
        <v>2213</v>
      </c>
      <c r="P156" s="388" t="s">
        <v>2214</v>
      </c>
      <c r="Q156" s="393" t="s">
        <v>7750</v>
      </c>
      <c r="R156" s="389" t="s">
        <v>9891</v>
      </c>
      <c r="S156" s="389" t="s">
        <v>2215</v>
      </c>
      <c r="T156" s="244" t="str">
        <f t="shared" si="5"/>
        <v>Tab3_Cell_C44</v>
      </c>
    </row>
    <row r="157" spans="1:20" s="244" customFormat="1" ht="38.25" x14ac:dyDescent="0.2">
      <c r="A157" s="244" t="str">
        <f t="shared" si="4"/>
        <v>Tab3_Cell_C57</v>
      </c>
      <c r="B157" s="250">
        <v>3</v>
      </c>
      <c r="C157" s="250" t="s">
        <v>66</v>
      </c>
      <c r="D157" s="250" t="s">
        <v>2216</v>
      </c>
      <c r="E157" s="388" t="s">
        <v>2217</v>
      </c>
      <c r="F157" s="388" t="s">
        <v>2218</v>
      </c>
      <c r="G157" s="388" t="s">
        <v>2219</v>
      </c>
      <c r="H157" s="388" t="s">
        <v>2220</v>
      </c>
      <c r="I157" s="388" t="s">
        <v>2221</v>
      </c>
      <c r="J157" s="388" t="s">
        <v>2222</v>
      </c>
      <c r="K157" s="388" t="s">
        <v>2223</v>
      </c>
      <c r="L157" s="388" t="s">
        <v>2224</v>
      </c>
      <c r="M157" s="388" t="s">
        <v>2225</v>
      </c>
      <c r="N157" s="388" t="s">
        <v>2226</v>
      </c>
      <c r="O157" s="388" t="s">
        <v>2227</v>
      </c>
      <c r="P157" s="388" t="s">
        <v>2228</v>
      </c>
      <c r="Q157" s="393" t="s">
        <v>7751</v>
      </c>
      <c r="R157" s="389" t="s">
        <v>9892</v>
      </c>
      <c r="S157" s="389" t="s">
        <v>2229</v>
      </c>
      <c r="T157" s="244" t="str">
        <f t="shared" si="5"/>
        <v>Tab3_Cell_C57</v>
      </c>
    </row>
    <row r="158" spans="1:20" s="244" customFormat="1" ht="51" x14ac:dyDescent="0.2">
      <c r="A158" s="244" t="str">
        <f t="shared" si="4"/>
        <v>Tab3_Cell_C58</v>
      </c>
      <c r="B158" s="250">
        <v>3</v>
      </c>
      <c r="C158" s="250" t="s">
        <v>67</v>
      </c>
      <c r="D158" s="250" t="s">
        <v>2230</v>
      </c>
      <c r="E158" s="388" t="s">
        <v>2231</v>
      </c>
      <c r="F158" s="388" t="s">
        <v>2232</v>
      </c>
      <c r="G158" s="388" t="s">
        <v>2233</v>
      </c>
      <c r="H158" s="388" t="s">
        <v>2234</v>
      </c>
      <c r="I158" s="388" t="s">
        <v>2235</v>
      </c>
      <c r="J158" s="388" t="s">
        <v>2236</v>
      </c>
      <c r="K158" s="388" t="s">
        <v>2237</v>
      </c>
      <c r="L158" s="388" t="s">
        <v>2238</v>
      </c>
      <c r="M158" s="388" t="s">
        <v>2239</v>
      </c>
      <c r="N158" s="388" t="s">
        <v>2240</v>
      </c>
      <c r="O158" s="388" t="s">
        <v>2241</v>
      </c>
      <c r="P158" s="388" t="s">
        <v>2242</v>
      </c>
      <c r="Q158" s="393" t="s">
        <v>7752</v>
      </c>
      <c r="R158" s="389" t="s">
        <v>9893</v>
      </c>
      <c r="S158" s="389" t="s">
        <v>2243</v>
      </c>
      <c r="T158" s="244" t="str">
        <f t="shared" si="5"/>
        <v>Tab3_Cell_C58</v>
      </c>
    </row>
    <row r="159" spans="1:20" s="244" customFormat="1" ht="25.5" x14ac:dyDescent="0.2">
      <c r="A159" s="244" t="str">
        <f t="shared" si="4"/>
        <v>Tab3_Cell_C59</v>
      </c>
      <c r="B159" s="250">
        <v>3</v>
      </c>
      <c r="C159" s="250" t="s">
        <v>68</v>
      </c>
      <c r="D159" s="250" t="s">
        <v>2244</v>
      </c>
      <c r="E159" s="388" t="s">
        <v>2139</v>
      </c>
      <c r="F159" s="388" t="s">
        <v>2140</v>
      </c>
      <c r="G159" s="388" t="s">
        <v>2141</v>
      </c>
      <c r="H159" s="388" t="s">
        <v>2142</v>
      </c>
      <c r="I159" s="388" t="s">
        <v>2143</v>
      </c>
      <c r="J159" s="388" t="s">
        <v>2144</v>
      </c>
      <c r="K159" s="388" t="s">
        <v>2145</v>
      </c>
      <c r="L159" s="388" t="s">
        <v>2146</v>
      </c>
      <c r="M159" s="388" t="s">
        <v>2147</v>
      </c>
      <c r="N159" s="388" t="s">
        <v>2148</v>
      </c>
      <c r="O159" s="388" t="s">
        <v>2149</v>
      </c>
      <c r="P159" s="388" t="s">
        <v>2150</v>
      </c>
      <c r="Q159" s="393" t="s">
        <v>7753</v>
      </c>
      <c r="R159" s="389" t="s">
        <v>9886</v>
      </c>
      <c r="S159" s="389" t="s">
        <v>2151</v>
      </c>
      <c r="T159" s="244" t="str">
        <f t="shared" si="5"/>
        <v>Tab3_Cell_C59</v>
      </c>
    </row>
    <row r="160" spans="1:20" s="244" customFormat="1" ht="51" x14ac:dyDescent="0.2">
      <c r="A160" s="244" t="str">
        <f t="shared" si="4"/>
        <v>Tab3_Cell_C60</v>
      </c>
      <c r="B160" s="250">
        <v>3</v>
      </c>
      <c r="C160" s="250" t="s">
        <v>69</v>
      </c>
      <c r="D160" s="250" t="s">
        <v>2245</v>
      </c>
      <c r="E160" s="388" t="s">
        <v>9743</v>
      </c>
      <c r="F160" s="388" t="s">
        <v>2246</v>
      </c>
      <c r="G160" s="388" t="s">
        <v>2247</v>
      </c>
      <c r="H160" s="388" t="s">
        <v>2248</v>
      </c>
      <c r="I160" s="388" t="s">
        <v>2249</v>
      </c>
      <c r="J160" s="388" t="s">
        <v>2250</v>
      </c>
      <c r="K160" s="388" t="s">
        <v>2251</v>
      </c>
      <c r="L160" s="388" t="s">
        <v>2252</v>
      </c>
      <c r="M160" s="388" t="s">
        <v>2253</v>
      </c>
      <c r="N160" s="388" t="s">
        <v>2254</v>
      </c>
      <c r="O160" s="388" t="s">
        <v>2255</v>
      </c>
      <c r="P160" s="388" t="s">
        <v>2256</v>
      </c>
      <c r="Q160" s="393" t="s">
        <v>7754</v>
      </c>
      <c r="R160" s="389" t="s">
        <v>9894</v>
      </c>
      <c r="S160" s="389" t="s">
        <v>2257</v>
      </c>
      <c r="T160" s="244" t="str">
        <f t="shared" si="5"/>
        <v>Tab3_Cell_C60</v>
      </c>
    </row>
    <row r="161" spans="1:20" s="244" customFormat="1" ht="38.25" x14ac:dyDescent="0.2">
      <c r="A161" s="244" t="str">
        <f t="shared" si="4"/>
        <v>Tab3_Cell_C67</v>
      </c>
      <c r="B161" s="250">
        <v>3</v>
      </c>
      <c r="C161" s="250" t="s">
        <v>70</v>
      </c>
      <c r="D161" s="250" t="s">
        <v>2258</v>
      </c>
      <c r="E161" s="388" t="s">
        <v>2259</v>
      </c>
      <c r="F161" s="388" t="s">
        <v>2260</v>
      </c>
      <c r="G161" s="388" t="s">
        <v>2261</v>
      </c>
      <c r="H161" s="388" t="s">
        <v>2262</v>
      </c>
      <c r="I161" s="388" t="s">
        <v>2263</v>
      </c>
      <c r="J161" s="388" t="s">
        <v>2264</v>
      </c>
      <c r="K161" s="388" t="s">
        <v>2265</v>
      </c>
      <c r="L161" s="388" t="s">
        <v>2266</v>
      </c>
      <c r="M161" s="388" t="s">
        <v>2267</v>
      </c>
      <c r="N161" s="388" t="s">
        <v>2268</v>
      </c>
      <c r="O161" s="388" t="s">
        <v>2269</v>
      </c>
      <c r="P161" s="388" t="s">
        <v>2270</v>
      </c>
      <c r="Q161" s="393" t="s">
        <v>7755</v>
      </c>
      <c r="R161" s="389" t="s">
        <v>9895</v>
      </c>
      <c r="S161" s="389" t="s">
        <v>2271</v>
      </c>
      <c r="T161" s="244" t="str">
        <f t="shared" si="5"/>
        <v>Tab3_Cell_C67</v>
      </c>
    </row>
    <row r="162" spans="1:20" s="244" customFormat="1" x14ac:dyDescent="0.2">
      <c r="A162" s="244" t="str">
        <f t="shared" si="4"/>
        <v>Tab3_Cell_C68</v>
      </c>
      <c r="B162" s="250">
        <v>3</v>
      </c>
      <c r="C162" s="250" t="s">
        <v>71</v>
      </c>
      <c r="D162" s="250" t="s">
        <v>2272</v>
      </c>
      <c r="E162" s="388" t="s">
        <v>2177</v>
      </c>
      <c r="F162" s="388" t="s">
        <v>2178</v>
      </c>
      <c r="G162" s="388" t="s">
        <v>2179</v>
      </c>
      <c r="H162" s="388" t="s">
        <v>2180</v>
      </c>
      <c r="I162" s="388" t="s">
        <v>2181</v>
      </c>
      <c r="J162" s="388" t="s">
        <v>2182</v>
      </c>
      <c r="K162" s="388" t="s">
        <v>2183</v>
      </c>
      <c r="L162" s="388" t="s">
        <v>2184</v>
      </c>
      <c r="M162" s="388" t="s">
        <v>2185</v>
      </c>
      <c r="N162" s="388" t="s">
        <v>2186</v>
      </c>
      <c r="O162" s="388" t="s">
        <v>2187</v>
      </c>
      <c r="P162" s="388" t="s">
        <v>2188</v>
      </c>
      <c r="Q162" s="393" t="s">
        <v>7748</v>
      </c>
      <c r="R162" s="389" t="s">
        <v>9889</v>
      </c>
      <c r="S162" s="389" t="s">
        <v>2189</v>
      </c>
      <c r="T162" s="244" t="str">
        <f t="shared" si="5"/>
        <v>Tab3_Cell_C68</v>
      </c>
    </row>
    <row r="163" spans="1:20" s="244" customFormat="1" ht="25.5" x14ac:dyDescent="0.2">
      <c r="A163" s="244" t="str">
        <f t="shared" si="4"/>
        <v>Tab3_Cell_C69</v>
      </c>
      <c r="B163" s="250">
        <v>3</v>
      </c>
      <c r="C163" s="250" t="s">
        <v>72</v>
      </c>
      <c r="D163" s="250" t="s">
        <v>2273</v>
      </c>
      <c r="E163" s="388" t="s">
        <v>2190</v>
      </c>
      <c r="F163" s="388" t="s">
        <v>2191</v>
      </c>
      <c r="G163" s="388" t="s">
        <v>2192</v>
      </c>
      <c r="H163" s="388" t="s">
        <v>2193</v>
      </c>
      <c r="I163" s="388" t="s">
        <v>2194</v>
      </c>
      <c r="J163" s="388" t="s">
        <v>2195</v>
      </c>
      <c r="K163" s="388" t="s">
        <v>2196</v>
      </c>
      <c r="L163" s="388" t="s">
        <v>2197</v>
      </c>
      <c r="M163" s="388" t="s">
        <v>2198</v>
      </c>
      <c r="N163" s="388" t="s">
        <v>2199</v>
      </c>
      <c r="O163" s="388" t="s">
        <v>2200</v>
      </c>
      <c r="P163" s="388" t="s">
        <v>2201</v>
      </c>
      <c r="Q163" s="393" t="s">
        <v>7749</v>
      </c>
      <c r="R163" s="389" t="s">
        <v>9890</v>
      </c>
      <c r="S163" s="389" t="s">
        <v>2202</v>
      </c>
      <c r="T163" s="244" t="str">
        <f t="shared" si="5"/>
        <v>Tab3_Cell_C69</v>
      </c>
    </row>
    <row r="164" spans="1:20" s="244" customFormat="1" ht="51" x14ac:dyDescent="0.2">
      <c r="A164" s="244" t="str">
        <f t="shared" si="4"/>
        <v>Tab3_Cell_C70</v>
      </c>
      <c r="B164" s="250">
        <v>3</v>
      </c>
      <c r="C164" s="250" t="s">
        <v>117</v>
      </c>
      <c r="D164" s="250" t="s">
        <v>2274</v>
      </c>
      <c r="E164" s="388" t="s">
        <v>2275</v>
      </c>
      <c r="F164" s="388" t="s">
        <v>2276</v>
      </c>
      <c r="G164" s="388" t="s">
        <v>2277</v>
      </c>
      <c r="H164" s="388" t="s">
        <v>2278</v>
      </c>
      <c r="I164" s="388" t="s">
        <v>2279</v>
      </c>
      <c r="J164" s="388" t="s">
        <v>2280</v>
      </c>
      <c r="K164" s="388" t="s">
        <v>2281</v>
      </c>
      <c r="L164" s="388" t="s">
        <v>2282</v>
      </c>
      <c r="M164" s="388" t="s">
        <v>2283</v>
      </c>
      <c r="N164" s="388" t="s">
        <v>2284</v>
      </c>
      <c r="O164" s="388" t="s">
        <v>2285</v>
      </c>
      <c r="P164" s="388" t="s">
        <v>2286</v>
      </c>
      <c r="Q164" s="393" t="s">
        <v>7756</v>
      </c>
      <c r="R164" s="389" t="s">
        <v>9896</v>
      </c>
      <c r="S164" s="389" t="s">
        <v>2287</v>
      </c>
      <c r="T164" s="244" t="str">
        <f t="shared" si="5"/>
        <v>Tab3_Cell_C70</v>
      </c>
    </row>
    <row r="165" spans="1:20" s="244" customFormat="1" ht="51" x14ac:dyDescent="0.2">
      <c r="A165" s="244" t="str">
        <f t="shared" si="4"/>
        <v>Tab3_Cell_C83</v>
      </c>
      <c r="B165" s="250">
        <v>3</v>
      </c>
      <c r="C165" s="250" t="s">
        <v>73</v>
      </c>
      <c r="D165" s="250" t="s">
        <v>2288</v>
      </c>
      <c r="E165" s="388" t="s">
        <v>2289</v>
      </c>
      <c r="F165" s="388" t="s">
        <v>2290</v>
      </c>
      <c r="G165" s="388" t="s">
        <v>2291</v>
      </c>
      <c r="H165" s="388" t="s">
        <v>2292</v>
      </c>
      <c r="I165" s="388" t="s">
        <v>2293</v>
      </c>
      <c r="J165" s="388" t="s">
        <v>2294</v>
      </c>
      <c r="K165" s="388" t="s">
        <v>2295</v>
      </c>
      <c r="L165" s="388" t="s">
        <v>2296</v>
      </c>
      <c r="M165" s="388" t="s">
        <v>2297</v>
      </c>
      <c r="N165" s="388" t="s">
        <v>2298</v>
      </c>
      <c r="O165" s="388" t="s">
        <v>2299</v>
      </c>
      <c r="P165" s="388" t="s">
        <v>2300</v>
      </c>
      <c r="Q165" s="393" t="s">
        <v>7757</v>
      </c>
      <c r="R165" s="389" t="s">
        <v>9897</v>
      </c>
      <c r="S165" s="389" t="s">
        <v>2301</v>
      </c>
      <c r="T165" s="244" t="str">
        <f t="shared" si="5"/>
        <v>Tab3_Cell_C83</v>
      </c>
    </row>
    <row r="166" spans="1:20" s="244" customFormat="1" ht="51" x14ac:dyDescent="0.2">
      <c r="A166" s="244" t="str">
        <f t="shared" si="4"/>
        <v>Tab3_Cell_C84</v>
      </c>
      <c r="B166" s="250">
        <v>3</v>
      </c>
      <c r="C166" s="250" t="s">
        <v>74</v>
      </c>
      <c r="D166" s="250" t="s">
        <v>2302</v>
      </c>
      <c r="E166" s="388" t="s">
        <v>2303</v>
      </c>
      <c r="F166" s="388" t="s">
        <v>2304</v>
      </c>
      <c r="G166" s="388" t="s">
        <v>2305</v>
      </c>
      <c r="H166" s="388" t="s">
        <v>2306</v>
      </c>
      <c r="I166" s="388" t="s">
        <v>2307</v>
      </c>
      <c r="J166" s="388" t="s">
        <v>2308</v>
      </c>
      <c r="K166" s="388" t="s">
        <v>2309</v>
      </c>
      <c r="L166" s="388" t="s">
        <v>2310</v>
      </c>
      <c r="M166" s="388" t="s">
        <v>2311</v>
      </c>
      <c r="N166" s="388" t="s">
        <v>2312</v>
      </c>
      <c r="O166" s="388" t="s">
        <v>2313</v>
      </c>
      <c r="P166" s="388" t="s">
        <v>2314</v>
      </c>
      <c r="Q166" s="393" t="s">
        <v>7758</v>
      </c>
      <c r="R166" s="389" t="s">
        <v>9898</v>
      </c>
      <c r="S166" s="389" t="s">
        <v>2315</v>
      </c>
      <c r="T166" s="244" t="str">
        <f t="shared" si="5"/>
        <v>Tab3_Cell_C84</v>
      </c>
    </row>
    <row r="167" spans="1:20" s="244" customFormat="1" ht="25.5" x14ac:dyDescent="0.2">
      <c r="A167" s="244" t="str">
        <f t="shared" si="4"/>
        <v>Tab3_Cell_C85</v>
      </c>
      <c r="B167" s="250">
        <v>3</v>
      </c>
      <c r="C167" s="250" t="s">
        <v>75</v>
      </c>
      <c r="D167" s="250" t="s">
        <v>2316</v>
      </c>
      <c r="E167" s="388" t="s">
        <v>2139</v>
      </c>
      <c r="F167" s="388" t="s">
        <v>2140</v>
      </c>
      <c r="G167" s="388" t="s">
        <v>2141</v>
      </c>
      <c r="H167" s="388" t="s">
        <v>2142</v>
      </c>
      <c r="I167" s="388" t="s">
        <v>2143</v>
      </c>
      <c r="J167" s="388" t="s">
        <v>2144</v>
      </c>
      <c r="K167" s="388" t="s">
        <v>2145</v>
      </c>
      <c r="L167" s="388" t="s">
        <v>2146</v>
      </c>
      <c r="M167" s="388" t="s">
        <v>2147</v>
      </c>
      <c r="N167" s="388" t="s">
        <v>2148</v>
      </c>
      <c r="O167" s="388" t="s">
        <v>2149</v>
      </c>
      <c r="P167" s="388" t="s">
        <v>2150</v>
      </c>
      <c r="Q167" s="393" t="s">
        <v>7753</v>
      </c>
      <c r="R167" s="389" t="s">
        <v>9886</v>
      </c>
      <c r="S167" s="389" t="s">
        <v>2151</v>
      </c>
      <c r="T167" s="244" t="str">
        <f t="shared" si="5"/>
        <v>Tab3_Cell_C85</v>
      </c>
    </row>
    <row r="168" spans="1:20" s="244" customFormat="1" ht="63.75" x14ac:dyDescent="0.2">
      <c r="A168" s="244" t="str">
        <f t="shared" si="4"/>
        <v>Tab3_Cell_C86</v>
      </c>
      <c r="B168" s="250">
        <v>3</v>
      </c>
      <c r="C168" s="250" t="s">
        <v>76</v>
      </c>
      <c r="D168" s="250" t="s">
        <v>2317</v>
      </c>
      <c r="E168" s="388" t="s">
        <v>9744</v>
      </c>
      <c r="F168" s="388" t="s">
        <v>2318</v>
      </c>
      <c r="G168" s="388" t="s">
        <v>2319</v>
      </c>
      <c r="H168" s="388" t="s">
        <v>2320</v>
      </c>
      <c r="I168" s="388" t="s">
        <v>2321</v>
      </c>
      <c r="J168" s="388" t="s">
        <v>2322</v>
      </c>
      <c r="K168" s="388" t="s">
        <v>2323</v>
      </c>
      <c r="L168" s="388" t="s">
        <v>2324</v>
      </c>
      <c r="M168" s="388" t="s">
        <v>2325</v>
      </c>
      <c r="N168" s="388" t="s">
        <v>2326</v>
      </c>
      <c r="O168" s="388" t="s">
        <v>2327</v>
      </c>
      <c r="P168" s="388" t="s">
        <v>2328</v>
      </c>
      <c r="Q168" s="388" t="s">
        <v>10164</v>
      </c>
      <c r="R168" s="389" t="s">
        <v>9899</v>
      </c>
      <c r="S168" s="389" t="s">
        <v>2329</v>
      </c>
      <c r="T168" s="244" t="str">
        <f t="shared" si="5"/>
        <v>Tab3_Cell_C86</v>
      </c>
    </row>
    <row r="169" spans="1:20" s="244" customFormat="1" ht="38.25" x14ac:dyDescent="0.2">
      <c r="A169" s="244" t="str">
        <f t="shared" si="4"/>
        <v>Tab3_Cell_C93</v>
      </c>
      <c r="B169" s="250">
        <v>3</v>
      </c>
      <c r="C169" s="250" t="s">
        <v>77</v>
      </c>
      <c r="D169" s="250" t="s">
        <v>2330</v>
      </c>
      <c r="E169" s="388" t="s">
        <v>2331</v>
      </c>
      <c r="F169" s="388" t="s">
        <v>2332</v>
      </c>
      <c r="G169" s="388" t="s">
        <v>2333</v>
      </c>
      <c r="H169" s="388" t="s">
        <v>2334</v>
      </c>
      <c r="I169" s="388" t="s">
        <v>2335</v>
      </c>
      <c r="J169" s="388" t="s">
        <v>2336</v>
      </c>
      <c r="K169" s="388" t="s">
        <v>2337</v>
      </c>
      <c r="L169" s="388" t="s">
        <v>2338</v>
      </c>
      <c r="M169" s="388" t="s">
        <v>2339</v>
      </c>
      <c r="N169" s="388" t="s">
        <v>2340</v>
      </c>
      <c r="O169" s="388" t="s">
        <v>2341</v>
      </c>
      <c r="P169" s="388" t="s">
        <v>2342</v>
      </c>
      <c r="Q169" s="393" t="s">
        <v>7759</v>
      </c>
      <c r="R169" s="389" t="s">
        <v>9900</v>
      </c>
      <c r="S169" s="389" t="s">
        <v>2343</v>
      </c>
      <c r="T169" s="244" t="str">
        <f t="shared" si="5"/>
        <v>Tab3_Cell_C93</v>
      </c>
    </row>
    <row r="170" spans="1:20" s="244" customFormat="1" x14ac:dyDescent="0.2">
      <c r="A170" s="244" t="str">
        <f t="shared" si="4"/>
        <v>Tab3_Cell_C94</v>
      </c>
      <c r="B170" s="250">
        <v>3</v>
      </c>
      <c r="C170" s="250" t="s">
        <v>78</v>
      </c>
      <c r="D170" s="250" t="s">
        <v>2344</v>
      </c>
      <c r="E170" s="388" t="s">
        <v>2177</v>
      </c>
      <c r="F170" s="388" t="s">
        <v>2178</v>
      </c>
      <c r="G170" s="388" t="s">
        <v>2179</v>
      </c>
      <c r="H170" s="388" t="s">
        <v>2180</v>
      </c>
      <c r="I170" s="388" t="s">
        <v>2181</v>
      </c>
      <c r="J170" s="388" t="s">
        <v>2182</v>
      </c>
      <c r="K170" s="388" t="s">
        <v>2183</v>
      </c>
      <c r="L170" s="388" t="s">
        <v>2184</v>
      </c>
      <c r="M170" s="388" t="s">
        <v>2185</v>
      </c>
      <c r="N170" s="388" t="s">
        <v>2186</v>
      </c>
      <c r="O170" s="388" t="s">
        <v>2187</v>
      </c>
      <c r="P170" s="388" t="s">
        <v>2188</v>
      </c>
      <c r="Q170" s="393" t="s">
        <v>7748</v>
      </c>
      <c r="R170" s="389" t="s">
        <v>9889</v>
      </c>
      <c r="S170" s="389" t="s">
        <v>2189</v>
      </c>
      <c r="T170" s="244" t="str">
        <f t="shared" si="5"/>
        <v>Tab3_Cell_C94</v>
      </c>
    </row>
    <row r="171" spans="1:20" s="244" customFormat="1" ht="25.5" x14ac:dyDescent="0.2">
      <c r="A171" s="244" t="str">
        <f t="shared" si="4"/>
        <v>Tab3_Cell_C95</v>
      </c>
      <c r="B171" s="250">
        <v>3</v>
      </c>
      <c r="C171" s="250" t="s">
        <v>79</v>
      </c>
      <c r="D171" s="250" t="s">
        <v>2345</v>
      </c>
      <c r="E171" s="388" t="s">
        <v>2190</v>
      </c>
      <c r="F171" s="388" t="s">
        <v>2191</v>
      </c>
      <c r="G171" s="388" t="s">
        <v>2192</v>
      </c>
      <c r="H171" s="388" t="s">
        <v>2193</v>
      </c>
      <c r="I171" s="388" t="s">
        <v>2194</v>
      </c>
      <c r="J171" s="388" t="s">
        <v>2195</v>
      </c>
      <c r="K171" s="388" t="s">
        <v>2196</v>
      </c>
      <c r="L171" s="388" t="s">
        <v>2197</v>
      </c>
      <c r="M171" s="388" t="s">
        <v>2198</v>
      </c>
      <c r="N171" s="388" t="s">
        <v>2199</v>
      </c>
      <c r="O171" s="388" t="s">
        <v>2200</v>
      </c>
      <c r="P171" s="388" t="s">
        <v>2201</v>
      </c>
      <c r="Q171" s="393" t="s">
        <v>7749</v>
      </c>
      <c r="R171" s="389" t="s">
        <v>9890</v>
      </c>
      <c r="S171" s="389" t="s">
        <v>2202</v>
      </c>
      <c r="T171" s="244" t="str">
        <f t="shared" si="5"/>
        <v>Tab3_Cell_C95</v>
      </c>
    </row>
    <row r="172" spans="1:20" s="244" customFormat="1" ht="51" x14ac:dyDescent="0.2">
      <c r="A172" s="244" t="str">
        <f t="shared" si="4"/>
        <v>Tab3_Cell_C96</v>
      </c>
      <c r="B172" s="250">
        <v>3</v>
      </c>
      <c r="C172" s="250" t="s">
        <v>118</v>
      </c>
      <c r="D172" s="250" t="s">
        <v>2346</v>
      </c>
      <c r="E172" s="388" t="s">
        <v>2347</v>
      </c>
      <c r="F172" s="388" t="s">
        <v>2348</v>
      </c>
      <c r="G172" s="388" t="s">
        <v>2349</v>
      </c>
      <c r="H172" s="388" t="s">
        <v>2350</v>
      </c>
      <c r="I172" s="388" t="s">
        <v>2351</v>
      </c>
      <c r="J172" s="388" t="s">
        <v>2352</v>
      </c>
      <c r="K172" s="388" t="s">
        <v>2353</v>
      </c>
      <c r="L172" s="388" t="s">
        <v>2354</v>
      </c>
      <c r="M172" s="388" t="s">
        <v>2355</v>
      </c>
      <c r="N172" s="388" t="s">
        <v>2356</v>
      </c>
      <c r="O172" s="388" t="s">
        <v>2357</v>
      </c>
      <c r="P172" s="388" t="s">
        <v>2358</v>
      </c>
      <c r="Q172" s="393" t="s">
        <v>7760</v>
      </c>
      <c r="R172" s="389" t="s">
        <v>9901</v>
      </c>
      <c r="S172" s="389" t="s">
        <v>2359</v>
      </c>
      <c r="T172" s="244" t="str">
        <f t="shared" si="5"/>
        <v>Tab3_Cell_C96</v>
      </c>
    </row>
    <row r="173" spans="1:20" s="244" customFormat="1" ht="38.25" x14ac:dyDescent="0.2">
      <c r="A173" s="244" t="str">
        <f t="shared" si="4"/>
        <v>Tab3_Cell_C109</v>
      </c>
      <c r="B173" s="250">
        <v>3</v>
      </c>
      <c r="C173" s="250" t="s">
        <v>80</v>
      </c>
      <c r="D173" s="250" t="s">
        <v>2360</v>
      </c>
      <c r="E173" s="388" t="s">
        <v>2361</v>
      </c>
      <c r="F173" s="388" t="s">
        <v>2362</v>
      </c>
      <c r="G173" s="388" t="s">
        <v>2363</v>
      </c>
      <c r="H173" s="388" t="s">
        <v>2364</v>
      </c>
      <c r="I173" s="388" t="s">
        <v>2365</v>
      </c>
      <c r="J173" s="388" t="s">
        <v>2366</v>
      </c>
      <c r="K173" s="388" t="s">
        <v>2367</v>
      </c>
      <c r="L173" s="388" t="s">
        <v>2368</v>
      </c>
      <c r="M173" s="388" t="s">
        <v>2369</v>
      </c>
      <c r="N173" s="388" t="s">
        <v>2370</v>
      </c>
      <c r="O173" s="388" t="s">
        <v>2371</v>
      </c>
      <c r="P173" s="388" t="s">
        <v>2372</v>
      </c>
      <c r="Q173" s="393" t="s">
        <v>7761</v>
      </c>
      <c r="R173" s="389" t="s">
        <v>9902</v>
      </c>
      <c r="S173" s="389" t="s">
        <v>2373</v>
      </c>
      <c r="T173" s="244" t="str">
        <f t="shared" si="5"/>
        <v>Tab3_Cell_C109</v>
      </c>
    </row>
    <row r="174" spans="1:20" s="244" customFormat="1" ht="51" x14ac:dyDescent="0.2">
      <c r="A174" s="244" t="str">
        <f t="shared" si="4"/>
        <v>Tab3_Cell_C110</v>
      </c>
      <c r="B174" s="250">
        <v>3</v>
      </c>
      <c r="C174" s="250" t="s">
        <v>81</v>
      </c>
      <c r="D174" s="250" t="s">
        <v>2374</v>
      </c>
      <c r="E174" s="388" t="s">
        <v>2375</v>
      </c>
      <c r="F174" s="388" t="s">
        <v>2376</v>
      </c>
      <c r="G174" s="388" t="s">
        <v>2377</v>
      </c>
      <c r="H174" s="388" t="s">
        <v>2378</v>
      </c>
      <c r="I174" s="388" t="s">
        <v>2379</v>
      </c>
      <c r="J174" s="388" t="s">
        <v>2380</v>
      </c>
      <c r="K174" s="388" t="s">
        <v>2381</v>
      </c>
      <c r="L174" s="388" t="s">
        <v>2382</v>
      </c>
      <c r="M174" s="388" t="s">
        <v>2383</v>
      </c>
      <c r="N174" s="388" t="s">
        <v>2384</v>
      </c>
      <c r="O174" s="388" t="s">
        <v>2385</v>
      </c>
      <c r="P174" s="388" t="s">
        <v>2386</v>
      </c>
      <c r="Q174" s="393" t="s">
        <v>7762</v>
      </c>
      <c r="R174" s="389" t="s">
        <v>9903</v>
      </c>
      <c r="S174" s="389" t="s">
        <v>2387</v>
      </c>
      <c r="T174" s="244" t="str">
        <f t="shared" si="5"/>
        <v>Tab3_Cell_C110</v>
      </c>
    </row>
    <row r="175" spans="1:20" s="244" customFormat="1" ht="25.5" x14ac:dyDescent="0.2">
      <c r="A175" s="244" t="str">
        <f t="shared" si="4"/>
        <v>Tab3_Cell_C111</v>
      </c>
      <c r="B175" s="250">
        <v>3</v>
      </c>
      <c r="C175" s="250" t="s">
        <v>82</v>
      </c>
      <c r="D175" s="250" t="s">
        <v>2388</v>
      </c>
      <c r="E175" s="388" t="s">
        <v>2139</v>
      </c>
      <c r="F175" s="388" t="s">
        <v>2140</v>
      </c>
      <c r="G175" s="388" t="s">
        <v>2141</v>
      </c>
      <c r="H175" s="388" t="s">
        <v>2142</v>
      </c>
      <c r="I175" s="388" t="s">
        <v>2143</v>
      </c>
      <c r="J175" s="388" t="s">
        <v>2144</v>
      </c>
      <c r="K175" s="388" t="s">
        <v>2145</v>
      </c>
      <c r="L175" s="388" t="s">
        <v>2146</v>
      </c>
      <c r="M175" s="388" t="s">
        <v>2147</v>
      </c>
      <c r="N175" s="388" t="s">
        <v>2148</v>
      </c>
      <c r="O175" s="388" t="s">
        <v>2149</v>
      </c>
      <c r="P175" s="388" t="s">
        <v>2150</v>
      </c>
      <c r="Q175" s="393" t="s">
        <v>7763</v>
      </c>
      <c r="R175" s="389" t="s">
        <v>9886</v>
      </c>
      <c r="S175" s="389" t="s">
        <v>2151</v>
      </c>
      <c r="T175" s="244" t="str">
        <f t="shared" si="5"/>
        <v>Tab3_Cell_C111</v>
      </c>
    </row>
    <row r="176" spans="1:20" s="244" customFormat="1" ht="51" x14ac:dyDescent="0.2">
      <c r="A176" s="244" t="str">
        <f t="shared" si="4"/>
        <v>Tab3_Cell_C112</v>
      </c>
      <c r="B176" s="250">
        <v>3</v>
      </c>
      <c r="C176" s="250" t="s">
        <v>83</v>
      </c>
      <c r="D176" s="250" t="s">
        <v>2389</v>
      </c>
      <c r="E176" s="388" t="s">
        <v>9745</v>
      </c>
      <c r="F176" s="388" t="s">
        <v>2390</v>
      </c>
      <c r="G176" s="388" t="s">
        <v>2391</v>
      </c>
      <c r="H176" s="388" t="s">
        <v>2392</v>
      </c>
      <c r="I176" s="388" t="s">
        <v>2393</v>
      </c>
      <c r="J176" s="388" t="s">
        <v>2394</v>
      </c>
      <c r="K176" s="388" t="s">
        <v>2395</v>
      </c>
      <c r="L176" s="388" t="s">
        <v>2396</v>
      </c>
      <c r="M176" s="388" t="s">
        <v>2397</v>
      </c>
      <c r="N176" s="388" t="s">
        <v>2398</v>
      </c>
      <c r="O176" s="388" t="s">
        <v>2399</v>
      </c>
      <c r="P176" s="388" t="s">
        <v>2400</v>
      </c>
      <c r="Q176" s="393" t="s">
        <v>7764</v>
      </c>
      <c r="R176" s="389" t="s">
        <v>9904</v>
      </c>
      <c r="S176" s="389" t="s">
        <v>2401</v>
      </c>
      <c r="T176" s="244" t="str">
        <f t="shared" si="5"/>
        <v>Tab3_Cell_C112</v>
      </c>
    </row>
    <row r="177" spans="1:20" s="244" customFormat="1" ht="25.5" x14ac:dyDescent="0.2">
      <c r="A177" s="244" t="str">
        <f t="shared" si="4"/>
        <v>Tab3_Cell_C119</v>
      </c>
      <c r="B177" s="250">
        <v>3</v>
      </c>
      <c r="C177" s="250" t="s">
        <v>84</v>
      </c>
      <c r="D177" s="250" t="s">
        <v>2402</v>
      </c>
      <c r="E177" s="388" t="s">
        <v>2403</v>
      </c>
      <c r="F177" s="388" t="s">
        <v>2404</v>
      </c>
      <c r="G177" s="388" t="s">
        <v>2405</v>
      </c>
      <c r="H177" s="388" t="s">
        <v>2406</v>
      </c>
      <c r="I177" s="388" t="s">
        <v>2407</v>
      </c>
      <c r="J177" s="388" t="s">
        <v>2408</v>
      </c>
      <c r="K177" s="388" t="s">
        <v>2409</v>
      </c>
      <c r="L177" s="388" t="s">
        <v>2410</v>
      </c>
      <c r="M177" s="388" t="s">
        <v>2411</v>
      </c>
      <c r="N177" s="388" t="s">
        <v>2412</v>
      </c>
      <c r="O177" s="388" t="s">
        <v>2413</v>
      </c>
      <c r="P177" s="388" t="s">
        <v>2414</v>
      </c>
      <c r="Q177" s="393" t="s">
        <v>7765</v>
      </c>
      <c r="R177" s="389" t="s">
        <v>9905</v>
      </c>
      <c r="S177" s="389" t="s">
        <v>2415</v>
      </c>
      <c r="T177" s="244" t="str">
        <f t="shared" si="5"/>
        <v>Tab3_Cell_C119</v>
      </c>
    </row>
    <row r="178" spans="1:20" s="244" customFormat="1" x14ac:dyDescent="0.2">
      <c r="A178" s="244" t="str">
        <f t="shared" si="4"/>
        <v>Tab3_Cell_C120</v>
      </c>
      <c r="B178" s="250">
        <v>3</v>
      </c>
      <c r="C178" s="250" t="s">
        <v>85</v>
      </c>
      <c r="D178" s="250" t="s">
        <v>2416</v>
      </c>
      <c r="E178" s="388" t="s">
        <v>2177</v>
      </c>
      <c r="F178" s="388" t="s">
        <v>2178</v>
      </c>
      <c r="G178" s="388" t="s">
        <v>2179</v>
      </c>
      <c r="H178" s="388" t="s">
        <v>2180</v>
      </c>
      <c r="I178" s="388" t="s">
        <v>2181</v>
      </c>
      <c r="J178" s="388" t="s">
        <v>2182</v>
      </c>
      <c r="K178" s="388" t="s">
        <v>2183</v>
      </c>
      <c r="L178" s="388" t="s">
        <v>2184</v>
      </c>
      <c r="M178" s="388" t="s">
        <v>2185</v>
      </c>
      <c r="N178" s="388" t="s">
        <v>2186</v>
      </c>
      <c r="O178" s="388" t="s">
        <v>2187</v>
      </c>
      <c r="P178" s="388" t="s">
        <v>2188</v>
      </c>
      <c r="Q178" s="393" t="s">
        <v>7748</v>
      </c>
      <c r="R178" s="389" t="s">
        <v>9889</v>
      </c>
      <c r="S178" s="389" t="s">
        <v>2189</v>
      </c>
      <c r="T178" s="244" t="str">
        <f t="shared" si="5"/>
        <v>Tab3_Cell_C120</v>
      </c>
    </row>
    <row r="179" spans="1:20" s="244" customFormat="1" ht="25.5" x14ac:dyDescent="0.2">
      <c r="A179" s="244" t="str">
        <f t="shared" si="4"/>
        <v>Tab3_Cell_C121</v>
      </c>
      <c r="B179" s="250">
        <v>3</v>
      </c>
      <c r="C179" s="250" t="s">
        <v>86</v>
      </c>
      <c r="D179" s="250" t="s">
        <v>2417</v>
      </c>
      <c r="E179" s="388" t="s">
        <v>2190</v>
      </c>
      <c r="F179" s="388" t="s">
        <v>2191</v>
      </c>
      <c r="G179" s="388" t="s">
        <v>2192</v>
      </c>
      <c r="H179" s="388" t="s">
        <v>2193</v>
      </c>
      <c r="I179" s="388" t="s">
        <v>2194</v>
      </c>
      <c r="J179" s="388" t="s">
        <v>2195</v>
      </c>
      <c r="K179" s="388" t="s">
        <v>2196</v>
      </c>
      <c r="L179" s="388" t="s">
        <v>2197</v>
      </c>
      <c r="M179" s="388" t="s">
        <v>2198</v>
      </c>
      <c r="N179" s="388" t="s">
        <v>2199</v>
      </c>
      <c r="O179" s="388" t="s">
        <v>2200</v>
      </c>
      <c r="P179" s="388" t="s">
        <v>2201</v>
      </c>
      <c r="Q179" s="393" t="s">
        <v>7749</v>
      </c>
      <c r="R179" s="389" t="s">
        <v>9890</v>
      </c>
      <c r="S179" s="389" t="s">
        <v>2202</v>
      </c>
      <c r="T179" s="244" t="str">
        <f t="shared" si="5"/>
        <v>Tab3_Cell_C121</v>
      </c>
    </row>
    <row r="180" spans="1:20" s="244" customFormat="1" ht="51" x14ac:dyDescent="0.2">
      <c r="A180" s="244" t="str">
        <f t="shared" si="4"/>
        <v>Tab3_Cell_C122</v>
      </c>
      <c r="B180" s="250">
        <v>3</v>
      </c>
      <c r="C180" s="250" t="s">
        <v>119</v>
      </c>
      <c r="D180" s="250" t="s">
        <v>2418</v>
      </c>
      <c r="E180" s="388" t="s">
        <v>2419</v>
      </c>
      <c r="F180" s="388" t="s">
        <v>2420</v>
      </c>
      <c r="G180" s="388" t="s">
        <v>2421</v>
      </c>
      <c r="H180" s="388" t="s">
        <v>2422</v>
      </c>
      <c r="I180" s="388" t="s">
        <v>2423</v>
      </c>
      <c r="J180" s="388" t="s">
        <v>2424</v>
      </c>
      <c r="K180" s="388" t="s">
        <v>2425</v>
      </c>
      <c r="L180" s="388" t="s">
        <v>2426</v>
      </c>
      <c r="M180" s="388" t="s">
        <v>2427</v>
      </c>
      <c r="N180" s="388" t="s">
        <v>2428</v>
      </c>
      <c r="O180" s="388" t="s">
        <v>2429</v>
      </c>
      <c r="P180" s="388" t="s">
        <v>2430</v>
      </c>
      <c r="Q180" s="393" t="s">
        <v>7766</v>
      </c>
      <c r="R180" s="389" t="s">
        <v>9906</v>
      </c>
      <c r="S180" s="389" t="s">
        <v>2431</v>
      </c>
      <c r="T180" s="244" t="str">
        <f t="shared" si="5"/>
        <v>Tab3_Cell_C122</v>
      </c>
    </row>
    <row r="181" spans="1:20" s="244" customFormat="1" ht="51" x14ac:dyDescent="0.2">
      <c r="A181" s="244" t="str">
        <f t="shared" si="4"/>
        <v>Tab3_Cell_C135</v>
      </c>
      <c r="B181" s="250">
        <v>3</v>
      </c>
      <c r="C181" s="250" t="s">
        <v>87</v>
      </c>
      <c r="D181" s="250" t="s">
        <v>2432</v>
      </c>
      <c r="E181" s="388" t="s">
        <v>2433</v>
      </c>
      <c r="F181" s="388" t="s">
        <v>2434</v>
      </c>
      <c r="G181" s="388" t="s">
        <v>2435</v>
      </c>
      <c r="H181" s="388" t="s">
        <v>2436</v>
      </c>
      <c r="I181" s="388" t="s">
        <v>2437</v>
      </c>
      <c r="J181" s="388" t="s">
        <v>2438</v>
      </c>
      <c r="K181" s="388" t="s">
        <v>2439</v>
      </c>
      <c r="L181" s="388" t="s">
        <v>2440</v>
      </c>
      <c r="M181" s="388" t="s">
        <v>2441</v>
      </c>
      <c r="N181" s="388" t="s">
        <v>2442</v>
      </c>
      <c r="O181" s="388" t="s">
        <v>2443</v>
      </c>
      <c r="P181" s="388" t="s">
        <v>2444</v>
      </c>
      <c r="Q181" s="393" t="s">
        <v>7767</v>
      </c>
      <c r="R181" s="389" t="s">
        <v>9907</v>
      </c>
      <c r="S181" s="389" t="s">
        <v>2445</v>
      </c>
      <c r="T181" s="244" t="str">
        <f t="shared" si="5"/>
        <v>Tab3_Cell_C135</v>
      </c>
    </row>
    <row r="182" spans="1:20" s="244" customFormat="1" ht="38.25" x14ac:dyDescent="0.2">
      <c r="A182" s="244" t="str">
        <f t="shared" si="4"/>
        <v>Tab3_Cell_C136</v>
      </c>
      <c r="B182" s="250">
        <v>3</v>
      </c>
      <c r="C182" s="250" t="s">
        <v>88</v>
      </c>
      <c r="D182" s="250" t="s">
        <v>2446</v>
      </c>
      <c r="E182" s="388" t="s">
        <v>2447</v>
      </c>
      <c r="F182" s="388" t="s">
        <v>2448</v>
      </c>
      <c r="G182" s="388" t="s">
        <v>2449</v>
      </c>
      <c r="H182" s="388" t="s">
        <v>2450</v>
      </c>
      <c r="I182" s="388" t="s">
        <v>2451</v>
      </c>
      <c r="J182" s="388" t="s">
        <v>2452</v>
      </c>
      <c r="K182" s="388" t="s">
        <v>2453</v>
      </c>
      <c r="L182" s="388" t="s">
        <v>2454</v>
      </c>
      <c r="M182" s="388" t="s">
        <v>2455</v>
      </c>
      <c r="N182" s="388" t="s">
        <v>2456</v>
      </c>
      <c r="O182" s="388" t="s">
        <v>2457</v>
      </c>
      <c r="P182" s="388" t="s">
        <v>2458</v>
      </c>
      <c r="Q182" s="393" t="s">
        <v>7768</v>
      </c>
      <c r="R182" s="389" t="s">
        <v>9908</v>
      </c>
      <c r="S182" s="389" t="s">
        <v>10084</v>
      </c>
      <c r="T182" s="244" t="str">
        <f t="shared" si="5"/>
        <v>Tab3_Cell_C136</v>
      </c>
    </row>
    <row r="183" spans="1:20" s="244" customFormat="1" ht="25.5" x14ac:dyDescent="0.2">
      <c r="A183" s="244" t="str">
        <f t="shared" si="4"/>
        <v>Tab3_Cell_C137</v>
      </c>
      <c r="B183" s="250">
        <v>3</v>
      </c>
      <c r="C183" s="250" t="s">
        <v>89</v>
      </c>
      <c r="D183" s="250" t="s">
        <v>2459</v>
      </c>
      <c r="E183" s="388" t="s">
        <v>2139</v>
      </c>
      <c r="F183" s="388" t="s">
        <v>2140</v>
      </c>
      <c r="G183" s="388" t="s">
        <v>2141</v>
      </c>
      <c r="H183" s="388" t="s">
        <v>2142</v>
      </c>
      <c r="I183" s="388" t="s">
        <v>2143</v>
      </c>
      <c r="J183" s="388" t="s">
        <v>2144</v>
      </c>
      <c r="K183" s="388" t="s">
        <v>2145</v>
      </c>
      <c r="L183" s="388" t="s">
        <v>2146</v>
      </c>
      <c r="M183" s="388" t="s">
        <v>2147</v>
      </c>
      <c r="N183" s="388" t="s">
        <v>2148</v>
      </c>
      <c r="O183" s="388" t="s">
        <v>2149</v>
      </c>
      <c r="P183" s="388" t="s">
        <v>2150</v>
      </c>
      <c r="Q183" s="393" t="s">
        <v>7763</v>
      </c>
      <c r="R183" s="389" t="s">
        <v>9886</v>
      </c>
      <c r="S183" s="389" t="s">
        <v>2151</v>
      </c>
      <c r="T183" s="244" t="str">
        <f t="shared" si="5"/>
        <v>Tab3_Cell_C137</v>
      </c>
    </row>
    <row r="184" spans="1:20" s="244" customFormat="1" ht="63.75" x14ac:dyDescent="0.2">
      <c r="A184" s="244" t="str">
        <f t="shared" si="4"/>
        <v>Tab3_Cell_C138</v>
      </c>
      <c r="B184" s="250">
        <v>3</v>
      </c>
      <c r="C184" s="250" t="s">
        <v>90</v>
      </c>
      <c r="D184" s="250" t="s">
        <v>2460</v>
      </c>
      <c r="E184" s="388" t="s">
        <v>9746</v>
      </c>
      <c r="F184" s="388" t="s">
        <v>2461</v>
      </c>
      <c r="G184" s="388" t="s">
        <v>2462</v>
      </c>
      <c r="H184" s="388" t="s">
        <v>2463</v>
      </c>
      <c r="I184" s="388" t="s">
        <v>2464</v>
      </c>
      <c r="J184" s="388" t="s">
        <v>2465</v>
      </c>
      <c r="K184" s="388" t="s">
        <v>2466</v>
      </c>
      <c r="L184" s="388" t="s">
        <v>2467</v>
      </c>
      <c r="M184" s="388" t="s">
        <v>2468</v>
      </c>
      <c r="N184" s="388" t="s">
        <v>2469</v>
      </c>
      <c r="O184" s="388" t="s">
        <v>2470</v>
      </c>
      <c r="P184" s="388" t="s">
        <v>2471</v>
      </c>
      <c r="Q184" s="393" t="s">
        <v>7769</v>
      </c>
      <c r="R184" s="389" t="s">
        <v>9909</v>
      </c>
      <c r="S184" s="389" t="s">
        <v>2472</v>
      </c>
      <c r="T184" s="244" t="str">
        <f t="shared" si="5"/>
        <v>Tab3_Cell_C138</v>
      </c>
    </row>
    <row r="185" spans="1:20" s="244" customFormat="1" ht="25.5" x14ac:dyDescent="0.2">
      <c r="A185" s="244" t="str">
        <f t="shared" si="4"/>
        <v>Tab3_Cell_C145</v>
      </c>
      <c r="B185" s="250">
        <v>3</v>
      </c>
      <c r="C185" s="250" t="s">
        <v>91</v>
      </c>
      <c r="D185" s="250" t="s">
        <v>2473</v>
      </c>
      <c r="E185" s="388" t="s">
        <v>2474</v>
      </c>
      <c r="F185" s="388" t="s">
        <v>2475</v>
      </c>
      <c r="G185" s="388" t="s">
        <v>2476</v>
      </c>
      <c r="H185" s="388" t="s">
        <v>2477</v>
      </c>
      <c r="I185" s="388" t="s">
        <v>2478</v>
      </c>
      <c r="J185" s="388" t="s">
        <v>2479</v>
      </c>
      <c r="K185" s="388" t="s">
        <v>2480</v>
      </c>
      <c r="L185" s="388" t="s">
        <v>2481</v>
      </c>
      <c r="M185" s="388" t="s">
        <v>2482</v>
      </c>
      <c r="N185" s="388" t="s">
        <v>2483</v>
      </c>
      <c r="O185" s="388" t="s">
        <v>2484</v>
      </c>
      <c r="P185" s="388" t="s">
        <v>2485</v>
      </c>
      <c r="Q185" s="393" t="s">
        <v>7770</v>
      </c>
      <c r="R185" s="389" t="s">
        <v>9910</v>
      </c>
      <c r="S185" s="389" t="s">
        <v>2486</v>
      </c>
      <c r="T185" s="244" t="str">
        <f t="shared" si="5"/>
        <v>Tab3_Cell_C145</v>
      </c>
    </row>
    <row r="186" spans="1:20" s="244" customFormat="1" x14ac:dyDescent="0.2">
      <c r="A186" s="244" t="str">
        <f t="shared" si="4"/>
        <v>Tab3_Cell_C146</v>
      </c>
      <c r="B186" s="250">
        <v>3</v>
      </c>
      <c r="C186" s="250" t="s">
        <v>92</v>
      </c>
      <c r="D186" s="250" t="s">
        <v>2487</v>
      </c>
      <c r="E186" s="388" t="s">
        <v>2177</v>
      </c>
      <c r="F186" s="388" t="s">
        <v>2178</v>
      </c>
      <c r="G186" s="388" t="s">
        <v>2179</v>
      </c>
      <c r="H186" s="388" t="s">
        <v>2180</v>
      </c>
      <c r="I186" s="388" t="s">
        <v>2181</v>
      </c>
      <c r="J186" s="388" t="s">
        <v>2182</v>
      </c>
      <c r="K186" s="388" t="s">
        <v>2183</v>
      </c>
      <c r="L186" s="388" t="s">
        <v>2184</v>
      </c>
      <c r="M186" s="388" t="s">
        <v>2185</v>
      </c>
      <c r="N186" s="388" t="s">
        <v>2186</v>
      </c>
      <c r="O186" s="388" t="s">
        <v>2187</v>
      </c>
      <c r="P186" s="388" t="s">
        <v>2188</v>
      </c>
      <c r="Q186" s="393" t="s">
        <v>7748</v>
      </c>
      <c r="R186" s="389" t="s">
        <v>9889</v>
      </c>
      <c r="S186" s="389" t="s">
        <v>2189</v>
      </c>
      <c r="T186" s="244" t="str">
        <f t="shared" si="5"/>
        <v>Tab3_Cell_C146</v>
      </c>
    </row>
    <row r="187" spans="1:20" s="244" customFormat="1" ht="25.5" x14ac:dyDescent="0.2">
      <c r="A187" s="244" t="str">
        <f t="shared" si="4"/>
        <v>Tab3_Cell_C147</v>
      </c>
      <c r="B187" s="250">
        <v>3</v>
      </c>
      <c r="C187" s="250" t="s">
        <v>93</v>
      </c>
      <c r="D187" s="250" t="s">
        <v>2488</v>
      </c>
      <c r="E187" s="388" t="s">
        <v>2190</v>
      </c>
      <c r="F187" s="388" t="s">
        <v>2191</v>
      </c>
      <c r="G187" s="388" t="s">
        <v>2192</v>
      </c>
      <c r="H187" s="388" t="s">
        <v>2193</v>
      </c>
      <c r="I187" s="388" t="s">
        <v>2194</v>
      </c>
      <c r="J187" s="388" t="s">
        <v>2195</v>
      </c>
      <c r="K187" s="388" t="s">
        <v>2196</v>
      </c>
      <c r="L187" s="388" t="s">
        <v>2197</v>
      </c>
      <c r="M187" s="388" t="s">
        <v>2198</v>
      </c>
      <c r="N187" s="388" t="s">
        <v>2199</v>
      </c>
      <c r="O187" s="388" t="s">
        <v>2200</v>
      </c>
      <c r="P187" s="388" t="s">
        <v>2201</v>
      </c>
      <c r="Q187" s="393" t="s">
        <v>7749</v>
      </c>
      <c r="R187" s="389" t="s">
        <v>9890</v>
      </c>
      <c r="S187" s="389" t="s">
        <v>2202</v>
      </c>
      <c r="T187" s="244" t="str">
        <f t="shared" si="5"/>
        <v>Tab3_Cell_C147</v>
      </c>
    </row>
    <row r="188" spans="1:20" s="244" customFormat="1" ht="51" x14ac:dyDescent="0.2">
      <c r="A188" s="244" t="str">
        <f t="shared" si="4"/>
        <v>Tab3_Cell_C148</v>
      </c>
      <c r="B188" s="250">
        <v>3</v>
      </c>
      <c r="C188" s="250" t="s">
        <v>94</v>
      </c>
      <c r="D188" s="250" t="s">
        <v>2489</v>
      </c>
      <c r="E188" s="388" t="s">
        <v>2490</v>
      </c>
      <c r="F188" s="388" t="s">
        <v>2491</v>
      </c>
      <c r="G188" s="388" t="s">
        <v>2492</v>
      </c>
      <c r="H188" s="388" t="s">
        <v>2493</v>
      </c>
      <c r="I188" s="388" t="s">
        <v>2494</v>
      </c>
      <c r="J188" s="388" t="s">
        <v>2495</v>
      </c>
      <c r="K188" s="388" t="s">
        <v>2496</v>
      </c>
      <c r="L188" s="388" t="s">
        <v>2497</v>
      </c>
      <c r="M188" s="388" t="s">
        <v>2498</v>
      </c>
      <c r="N188" s="388" t="s">
        <v>2499</v>
      </c>
      <c r="O188" s="388" t="s">
        <v>2500</v>
      </c>
      <c r="P188" s="388" t="s">
        <v>2501</v>
      </c>
      <c r="Q188" s="393" t="s">
        <v>7771</v>
      </c>
      <c r="R188" s="389" t="s">
        <v>9911</v>
      </c>
      <c r="S188" s="389" t="s">
        <v>2502</v>
      </c>
      <c r="T188" s="244" t="str">
        <f t="shared" si="5"/>
        <v>Tab3_Cell_C148</v>
      </c>
    </row>
    <row r="189" spans="1:20" s="244" customFormat="1" ht="51" x14ac:dyDescent="0.2">
      <c r="A189" s="244" t="str">
        <f t="shared" si="4"/>
        <v>Tab3_Cell_C155</v>
      </c>
      <c r="B189" s="250">
        <v>3</v>
      </c>
      <c r="C189" s="250" t="s">
        <v>95</v>
      </c>
      <c r="D189" s="250" t="s">
        <v>2503</v>
      </c>
      <c r="E189" s="388" t="s">
        <v>9747</v>
      </c>
      <c r="F189" s="388" t="s">
        <v>2504</v>
      </c>
      <c r="G189" s="388" t="s">
        <v>2505</v>
      </c>
      <c r="H189" s="388" t="s">
        <v>2506</v>
      </c>
      <c r="I189" s="388" t="s">
        <v>2507</v>
      </c>
      <c r="J189" s="388" t="s">
        <v>2508</v>
      </c>
      <c r="K189" s="388" t="s">
        <v>2509</v>
      </c>
      <c r="L189" s="388" t="s">
        <v>2510</v>
      </c>
      <c r="M189" s="388" t="s">
        <v>2511</v>
      </c>
      <c r="N189" s="388" t="s">
        <v>2512</v>
      </c>
      <c r="O189" s="388" t="s">
        <v>2513</v>
      </c>
      <c r="P189" s="388" t="s">
        <v>2514</v>
      </c>
      <c r="Q189" s="393" t="s">
        <v>7772</v>
      </c>
      <c r="R189" s="389" t="s">
        <v>9912</v>
      </c>
      <c r="S189" s="389" t="s">
        <v>2515</v>
      </c>
      <c r="T189" s="244" t="str">
        <f t="shared" si="5"/>
        <v>Tab3_Cell_C155</v>
      </c>
    </row>
    <row r="190" spans="1:20" s="244" customFormat="1" ht="38.25" x14ac:dyDescent="0.2">
      <c r="A190" s="244" t="str">
        <f t="shared" si="4"/>
        <v>Tab3_Cell_C156</v>
      </c>
      <c r="B190" s="250">
        <v>3</v>
      </c>
      <c r="C190" s="250" t="s">
        <v>96</v>
      </c>
      <c r="D190" s="250" t="s">
        <v>2516</v>
      </c>
      <c r="E190" s="388" t="s">
        <v>2517</v>
      </c>
      <c r="F190" s="388" t="s">
        <v>2518</v>
      </c>
      <c r="G190" s="388" t="s">
        <v>2519</v>
      </c>
      <c r="H190" s="388" t="s">
        <v>2520</v>
      </c>
      <c r="I190" s="388" t="s">
        <v>2521</v>
      </c>
      <c r="J190" s="388" t="s">
        <v>2522</v>
      </c>
      <c r="K190" s="388" t="s">
        <v>2523</v>
      </c>
      <c r="L190" s="388" t="s">
        <v>2524</v>
      </c>
      <c r="M190" s="388" t="s">
        <v>2525</v>
      </c>
      <c r="N190" s="388" t="s">
        <v>2526</v>
      </c>
      <c r="O190" s="388" t="s">
        <v>2527</v>
      </c>
      <c r="P190" s="388" t="s">
        <v>2528</v>
      </c>
      <c r="Q190" s="393" t="s">
        <v>7773</v>
      </c>
      <c r="R190" s="389" t="s">
        <v>9913</v>
      </c>
      <c r="S190" s="389" t="s">
        <v>2529</v>
      </c>
      <c r="T190" s="244" t="str">
        <f t="shared" si="5"/>
        <v>Tab3_Cell_C156</v>
      </c>
    </row>
    <row r="191" spans="1:20" s="244" customFormat="1" ht="51" x14ac:dyDescent="0.2">
      <c r="A191" s="244" t="str">
        <f t="shared" si="4"/>
        <v>Tab3_Cell_C163</v>
      </c>
      <c r="B191" s="250">
        <v>3</v>
      </c>
      <c r="C191" s="250" t="s">
        <v>120</v>
      </c>
      <c r="D191" s="250" t="s">
        <v>2530</v>
      </c>
      <c r="E191" s="388" t="s">
        <v>2531</v>
      </c>
      <c r="F191" s="388" t="s">
        <v>2532</v>
      </c>
      <c r="G191" s="388" t="s">
        <v>2533</v>
      </c>
      <c r="H191" s="388" t="s">
        <v>2534</v>
      </c>
      <c r="I191" s="388" t="s">
        <v>2535</v>
      </c>
      <c r="J191" s="388" t="s">
        <v>2536</v>
      </c>
      <c r="K191" s="388" t="s">
        <v>2537</v>
      </c>
      <c r="L191" s="388" t="s">
        <v>2538</v>
      </c>
      <c r="M191" s="388" t="s">
        <v>2539</v>
      </c>
      <c r="N191" s="388" t="s">
        <v>2540</v>
      </c>
      <c r="O191" s="388" t="s">
        <v>2541</v>
      </c>
      <c r="P191" s="388" t="s">
        <v>2542</v>
      </c>
      <c r="Q191" s="393" t="s">
        <v>7774</v>
      </c>
      <c r="R191" s="389" t="s">
        <v>9914</v>
      </c>
      <c r="S191" s="389" t="s">
        <v>2543</v>
      </c>
      <c r="T191" s="244" t="str">
        <f t="shared" si="5"/>
        <v>Tab3_Cell_C163</v>
      </c>
    </row>
    <row r="192" spans="1:20" s="244" customFormat="1" ht="38.25" x14ac:dyDescent="0.2">
      <c r="A192" s="244" t="str">
        <f t="shared" si="4"/>
        <v>Tab3_Cell_C174</v>
      </c>
      <c r="B192" s="250">
        <v>3</v>
      </c>
      <c r="C192" s="250" t="s">
        <v>97</v>
      </c>
      <c r="D192" s="250" t="s">
        <v>2544</v>
      </c>
      <c r="E192" s="388" t="s">
        <v>2545</v>
      </c>
      <c r="F192" s="388" t="s">
        <v>2546</v>
      </c>
      <c r="G192" s="388" t="s">
        <v>2547</v>
      </c>
      <c r="H192" s="388" t="s">
        <v>2548</v>
      </c>
      <c r="I192" s="388" t="s">
        <v>2549</v>
      </c>
      <c r="J192" s="388" t="s">
        <v>2550</v>
      </c>
      <c r="K192" s="388" t="s">
        <v>2551</v>
      </c>
      <c r="L192" s="388" t="s">
        <v>2552</v>
      </c>
      <c r="M192" s="388" t="s">
        <v>2553</v>
      </c>
      <c r="N192" s="388" t="s">
        <v>2554</v>
      </c>
      <c r="O192" s="388" t="s">
        <v>2555</v>
      </c>
      <c r="P192" s="388" t="s">
        <v>2556</v>
      </c>
      <c r="Q192" s="388" t="s">
        <v>10165</v>
      </c>
      <c r="R192" s="389" t="s">
        <v>9915</v>
      </c>
      <c r="S192" s="389" t="s">
        <v>2557</v>
      </c>
      <c r="T192" s="244" t="str">
        <f t="shared" si="5"/>
        <v>Tab3_Cell_C174</v>
      </c>
    </row>
    <row r="193" spans="1:20" s="244" customFormat="1" ht="51" x14ac:dyDescent="0.2">
      <c r="A193" s="244" t="str">
        <f t="shared" si="4"/>
        <v>Tab3_Cell_C175</v>
      </c>
      <c r="B193" s="250">
        <v>3</v>
      </c>
      <c r="C193" s="250" t="s">
        <v>98</v>
      </c>
      <c r="D193" s="250" t="s">
        <v>2558</v>
      </c>
      <c r="E193" s="388" t="s">
        <v>2559</v>
      </c>
      <c r="F193" s="388" t="s">
        <v>2560</v>
      </c>
      <c r="G193" s="388" t="s">
        <v>2561</v>
      </c>
      <c r="H193" s="388" t="s">
        <v>2562</v>
      </c>
      <c r="I193" s="388" t="s">
        <v>2563</v>
      </c>
      <c r="J193" s="388" t="s">
        <v>2564</v>
      </c>
      <c r="K193" s="388" t="s">
        <v>2565</v>
      </c>
      <c r="L193" s="388" t="s">
        <v>2566</v>
      </c>
      <c r="M193" s="388" t="s">
        <v>2567</v>
      </c>
      <c r="N193" s="388" t="s">
        <v>2568</v>
      </c>
      <c r="O193" s="388" t="s">
        <v>2569</v>
      </c>
      <c r="P193" s="388" t="s">
        <v>2570</v>
      </c>
      <c r="Q193" s="393" t="s">
        <v>7775</v>
      </c>
      <c r="R193" s="389" t="s">
        <v>9916</v>
      </c>
      <c r="S193" s="389" t="s">
        <v>2571</v>
      </c>
      <c r="T193" s="244" t="str">
        <f t="shared" si="5"/>
        <v>Tab3_Cell_C175</v>
      </c>
    </row>
    <row r="194" spans="1:20" s="244" customFormat="1" ht="25.5" x14ac:dyDescent="0.2">
      <c r="A194" s="244" t="str">
        <f t="shared" si="4"/>
        <v>Tab3_Cell_C176</v>
      </c>
      <c r="B194" s="250">
        <v>3</v>
      </c>
      <c r="C194" s="250" t="s">
        <v>99</v>
      </c>
      <c r="D194" s="250" t="s">
        <v>2572</v>
      </c>
      <c r="E194" s="388" t="s">
        <v>2139</v>
      </c>
      <c r="F194" s="388" t="s">
        <v>2140</v>
      </c>
      <c r="G194" s="388" t="s">
        <v>2141</v>
      </c>
      <c r="H194" s="388" t="s">
        <v>2142</v>
      </c>
      <c r="I194" s="388" t="s">
        <v>2143</v>
      </c>
      <c r="J194" s="388" t="s">
        <v>2144</v>
      </c>
      <c r="K194" s="388" t="s">
        <v>2145</v>
      </c>
      <c r="L194" s="388" t="s">
        <v>2146</v>
      </c>
      <c r="M194" s="388" t="s">
        <v>2147</v>
      </c>
      <c r="N194" s="388" t="s">
        <v>2148</v>
      </c>
      <c r="O194" s="388" t="s">
        <v>2149</v>
      </c>
      <c r="P194" s="388" t="s">
        <v>2150</v>
      </c>
      <c r="Q194" s="393" t="s">
        <v>7763</v>
      </c>
      <c r="R194" s="389" t="s">
        <v>9886</v>
      </c>
      <c r="S194" s="389" t="s">
        <v>2151</v>
      </c>
      <c r="T194" s="244" t="str">
        <f t="shared" si="5"/>
        <v>Tab3_Cell_C176</v>
      </c>
    </row>
    <row r="195" spans="1:20" s="244" customFormat="1" ht="51" x14ac:dyDescent="0.2">
      <c r="A195" s="244" t="str">
        <f t="shared" si="4"/>
        <v>Tab3_Cell_C177</v>
      </c>
      <c r="B195" s="250">
        <v>3</v>
      </c>
      <c r="C195" s="250" t="s">
        <v>100</v>
      </c>
      <c r="D195" s="250" t="s">
        <v>2573</v>
      </c>
      <c r="E195" s="388" t="s">
        <v>2574</v>
      </c>
      <c r="F195" s="388" t="s">
        <v>2575</v>
      </c>
      <c r="G195" s="388" t="s">
        <v>2576</v>
      </c>
      <c r="H195" s="388" t="s">
        <v>2577</v>
      </c>
      <c r="I195" s="388" t="s">
        <v>2578</v>
      </c>
      <c r="J195" s="388" t="s">
        <v>2579</v>
      </c>
      <c r="K195" s="388" t="s">
        <v>2580</v>
      </c>
      <c r="L195" s="388" t="s">
        <v>2581</v>
      </c>
      <c r="M195" s="388" t="s">
        <v>2582</v>
      </c>
      <c r="N195" s="388" t="s">
        <v>2583</v>
      </c>
      <c r="O195" s="388" t="s">
        <v>2584</v>
      </c>
      <c r="P195" s="388" t="s">
        <v>2585</v>
      </c>
      <c r="Q195" s="388" t="s">
        <v>10166</v>
      </c>
      <c r="R195" s="389" t="s">
        <v>9917</v>
      </c>
      <c r="S195" s="389" t="s">
        <v>10085</v>
      </c>
      <c r="T195" s="244" t="str">
        <f t="shared" si="5"/>
        <v>Tab3_Cell_C177</v>
      </c>
    </row>
    <row r="196" spans="1:20" s="244" customFormat="1" ht="25.5" x14ac:dyDescent="0.2">
      <c r="A196" s="244" t="str">
        <f t="shared" si="4"/>
        <v>Tab3_Cell_C184</v>
      </c>
      <c r="B196" s="250">
        <v>3</v>
      </c>
      <c r="C196" s="250" t="s">
        <v>101</v>
      </c>
      <c r="D196" s="250" t="s">
        <v>2586</v>
      </c>
      <c r="E196" s="388" t="s">
        <v>2587</v>
      </c>
      <c r="F196" s="388" t="s">
        <v>2588</v>
      </c>
      <c r="G196" s="388" t="s">
        <v>2589</v>
      </c>
      <c r="H196" s="388" t="s">
        <v>2590</v>
      </c>
      <c r="I196" s="388" t="s">
        <v>2591</v>
      </c>
      <c r="J196" s="388" t="s">
        <v>2592</v>
      </c>
      <c r="K196" s="388" t="s">
        <v>2593</v>
      </c>
      <c r="L196" s="388" t="s">
        <v>2594</v>
      </c>
      <c r="M196" s="388" t="s">
        <v>2595</v>
      </c>
      <c r="N196" s="388" t="s">
        <v>2596</v>
      </c>
      <c r="O196" s="388" t="s">
        <v>2597</v>
      </c>
      <c r="P196" s="388" t="s">
        <v>2598</v>
      </c>
      <c r="Q196" s="388" t="s">
        <v>10167</v>
      </c>
      <c r="R196" s="389" t="s">
        <v>9918</v>
      </c>
      <c r="S196" s="389" t="s">
        <v>2599</v>
      </c>
      <c r="T196" s="244" t="str">
        <f t="shared" si="5"/>
        <v>Tab3_Cell_C184</v>
      </c>
    </row>
    <row r="197" spans="1:20" s="244" customFormat="1" x14ac:dyDescent="0.2">
      <c r="A197" s="244" t="str">
        <f t="shared" si="4"/>
        <v>Tab3_Cell_C185</v>
      </c>
      <c r="B197" s="250">
        <v>3</v>
      </c>
      <c r="C197" s="250" t="s">
        <v>102</v>
      </c>
      <c r="D197" s="250" t="s">
        <v>2600</v>
      </c>
      <c r="E197" s="388" t="s">
        <v>2177</v>
      </c>
      <c r="F197" s="388" t="s">
        <v>2178</v>
      </c>
      <c r="G197" s="388" t="s">
        <v>2179</v>
      </c>
      <c r="H197" s="388" t="s">
        <v>2180</v>
      </c>
      <c r="I197" s="388" t="s">
        <v>2181</v>
      </c>
      <c r="J197" s="388" t="s">
        <v>2182</v>
      </c>
      <c r="K197" s="388" t="s">
        <v>2183</v>
      </c>
      <c r="L197" s="388" t="s">
        <v>2184</v>
      </c>
      <c r="M197" s="388" t="s">
        <v>2185</v>
      </c>
      <c r="N197" s="388" t="s">
        <v>2186</v>
      </c>
      <c r="O197" s="388" t="s">
        <v>2187</v>
      </c>
      <c r="P197" s="388" t="s">
        <v>2188</v>
      </c>
      <c r="Q197" s="393" t="s">
        <v>7748</v>
      </c>
      <c r="R197" s="389" t="s">
        <v>9889</v>
      </c>
      <c r="S197" s="389" t="s">
        <v>2189</v>
      </c>
      <c r="T197" s="244" t="str">
        <f t="shared" si="5"/>
        <v>Tab3_Cell_C185</v>
      </c>
    </row>
    <row r="198" spans="1:20" s="244" customFormat="1" ht="25.5" x14ac:dyDescent="0.2">
      <c r="A198" s="244" t="str">
        <f t="shared" si="4"/>
        <v>Tab3_Cell_C186</v>
      </c>
      <c r="B198" s="250">
        <v>3</v>
      </c>
      <c r="C198" s="250" t="s">
        <v>103</v>
      </c>
      <c r="D198" s="250" t="s">
        <v>2601</v>
      </c>
      <c r="E198" s="388" t="s">
        <v>2190</v>
      </c>
      <c r="F198" s="388" t="s">
        <v>2191</v>
      </c>
      <c r="G198" s="388" t="s">
        <v>2192</v>
      </c>
      <c r="H198" s="388" t="s">
        <v>2193</v>
      </c>
      <c r="I198" s="388" t="s">
        <v>2194</v>
      </c>
      <c r="J198" s="388" t="s">
        <v>2195</v>
      </c>
      <c r="K198" s="388" t="s">
        <v>2196</v>
      </c>
      <c r="L198" s="388" t="s">
        <v>2197</v>
      </c>
      <c r="M198" s="388" t="s">
        <v>2198</v>
      </c>
      <c r="N198" s="388" t="s">
        <v>2199</v>
      </c>
      <c r="O198" s="388" t="s">
        <v>2200</v>
      </c>
      <c r="P198" s="388" t="s">
        <v>2201</v>
      </c>
      <c r="Q198" s="393" t="s">
        <v>7749</v>
      </c>
      <c r="R198" s="389" t="s">
        <v>9890</v>
      </c>
      <c r="S198" s="389" t="s">
        <v>2202</v>
      </c>
      <c r="T198" s="244" t="str">
        <f t="shared" si="5"/>
        <v>Tab3_Cell_C186</v>
      </c>
    </row>
    <row r="199" spans="1:20" s="244" customFormat="1" ht="38.25" x14ac:dyDescent="0.2">
      <c r="A199" s="244" t="str">
        <f t="shared" si="4"/>
        <v>Tab3_Cell_C187</v>
      </c>
      <c r="B199" s="250">
        <v>3</v>
      </c>
      <c r="C199" s="250" t="s">
        <v>104</v>
      </c>
      <c r="D199" s="250" t="s">
        <v>2602</v>
      </c>
      <c r="E199" s="388" t="s">
        <v>2603</v>
      </c>
      <c r="F199" s="388" t="s">
        <v>2604</v>
      </c>
      <c r="G199" s="388" t="s">
        <v>2605</v>
      </c>
      <c r="H199" s="388" t="s">
        <v>2606</v>
      </c>
      <c r="I199" s="388" t="s">
        <v>2607</v>
      </c>
      <c r="J199" s="388" t="s">
        <v>2608</v>
      </c>
      <c r="K199" s="388" t="s">
        <v>2609</v>
      </c>
      <c r="L199" s="388" t="s">
        <v>2610</v>
      </c>
      <c r="M199" s="388" t="s">
        <v>2611</v>
      </c>
      <c r="N199" s="388" t="s">
        <v>2612</v>
      </c>
      <c r="O199" s="388" t="s">
        <v>2613</v>
      </c>
      <c r="P199" s="388" t="s">
        <v>2614</v>
      </c>
      <c r="Q199" s="388" t="s">
        <v>10168</v>
      </c>
      <c r="R199" s="389" t="s">
        <v>9919</v>
      </c>
      <c r="S199" s="389" t="s">
        <v>2615</v>
      </c>
      <c r="T199" s="244" t="str">
        <f t="shared" si="5"/>
        <v>Tab3_Cell_C187</v>
      </c>
    </row>
    <row r="200" spans="1:20" s="244" customFormat="1" ht="25.5" x14ac:dyDescent="0.2">
      <c r="A200" s="244" t="str">
        <f t="shared" si="4"/>
        <v>Tab3_Cell_C194</v>
      </c>
      <c r="B200" s="250">
        <v>3</v>
      </c>
      <c r="C200" s="250" t="s">
        <v>105</v>
      </c>
      <c r="D200" s="250" t="s">
        <v>2616</v>
      </c>
      <c r="E200" s="388" t="s">
        <v>7545</v>
      </c>
      <c r="F200" s="388" t="s">
        <v>2617</v>
      </c>
      <c r="G200" s="388" t="s">
        <v>2618</v>
      </c>
      <c r="H200" s="388" t="s">
        <v>2619</v>
      </c>
      <c r="I200" s="388" t="s">
        <v>2620</v>
      </c>
      <c r="J200" s="388" t="s">
        <v>2621</v>
      </c>
      <c r="K200" s="388" t="s">
        <v>2622</v>
      </c>
      <c r="L200" s="388" t="s">
        <v>2623</v>
      </c>
      <c r="M200" s="388" t="s">
        <v>2624</v>
      </c>
      <c r="N200" s="388" t="s">
        <v>2625</v>
      </c>
      <c r="O200" s="388" t="s">
        <v>2626</v>
      </c>
      <c r="P200" s="388" t="s">
        <v>2627</v>
      </c>
      <c r="Q200" s="388" t="s">
        <v>10169</v>
      </c>
      <c r="R200" s="389" t="s">
        <v>9920</v>
      </c>
      <c r="S200" s="389" t="s">
        <v>2628</v>
      </c>
      <c r="T200" s="244" t="str">
        <f t="shared" si="5"/>
        <v>Tab3_Cell_C194</v>
      </c>
    </row>
    <row r="201" spans="1:20" s="244" customFormat="1" ht="25.5" x14ac:dyDescent="0.2">
      <c r="A201" s="244" t="str">
        <f t="shared" si="4"/>
        <v>Tab3_Cell_C195</v>
      </c>
      <c r="B201" s="250">
        <v>3</v>
      </c>
      <c r="C201" s="250" t="s">
        <v>106</v>
      </c>
      <c r="D201" s="250" t="s">
        <v>2629</v>
      </c>
      <c r="E201" s="388" t="s">
        <v>2630</v>
      </c>
      <c r="F201" s="388" t="s">
        <v>2631</v>
      </c>
      <c r="G201" s="388" t="s">
        <v>2632</v>
      </c>
      <c r="H201" s="388" t="s">
        <v>2633</v>
      </c>
      <c r="I201" s="388" t="s">
        <v>2634</v>
      </c>
      <c r="J201" s="388" t="s">
        <v>2635</v>
      </c>
      <c r="K201" s="388" t="s">
        <v>2636</v>
      </c>
      <c r="L201" s="388" t="s">
        <v>2637</v>
      </c>
      <c r="M201" s="388" t="s">
        <v>2638</v>
      </c>
      <c r="N201" s="388" t="s">
        <v>2639</v>
      </c>
      <c r="O201" s="388" t="s">
        <v>2640</v>
      </c>
      <c r="P201" s="388" t="s">
        <v>2641</v>
      </c>
      <c r="Q201" s="388" t="s">
        <v>10170</v>
      </c>
      <c r="R201" s="389" t="s">
        <v>9921</v>
      </c>
      <c r="S201" s="389" t="s">
        <v>2642</v>
      </c>
      <c r="T201" s="244" t="str">
        <f t="shared" si="5"/>
        <v>Tab3_Cell_C195</v>
      </c>
    </row>
    <row r="202" spans="1:20" s="244" customFormat="1" ht="51" x14ac:dyDescent="0.2">
      <c r="A202" s="244" t="str">
        <f t="shared" si="4"/>
        <v>Tab3_Cell_C202</v>
      </c>
      <c r="B202" s="250">
        <v>3</v>
      </c>
      <c r="C202" s="250" t="s">
        <v>121</v>
      </c>
      <c r="D202" s="250" t="s">
        <v>2643</v>
      </c>
      <c r="E202" s="388" t="s">
        <v>2644</v>
      </c>
      <c r="F202" s="388" t="s">
        <v>2645</v>
      </c>
      <c r="G202" s="388" t="s">
        <v>2646</v>
      </c>
      <c r="H202" s="388" t="s">
        <v>2647</v>
      </c>
      <c r="I202" s="388" t="s">
        <v>2648</v>
      </c>
      <c r="J202" s="388" t="s">
        <v>2649</v>
      </c>
      <c r="K202" s="388" t="s">
        <v>2650</v>
      </c>
      <c r="L202" s="388" t="s">
        <v>2651</v>
      </c>
      <c r="M202" s="388" t="s">
        <v>2652</v>
      </c>
      <c r="N202" s="388" t="s">
        <v>2653</v>
      </c>
      <c r="O202" s="388" t="s">
        <v>2654</v>
      </c>
      <c r="P202" s="388" t="s">
        <v>2655</v>
      </c>
      <c r="Q202" s="388" t="s">
        <v>10171</v>
      </c>
      <c r="R202" s="389" t="s">
        <v>9922</v>
      </c>
      <c r="S202" s="389" t="s">
        <v>2656</v>
      </c>
      <c r="T202" s="244" t="str">
        <f t="shared" si="5"/>
        <v>Tab3_Cell_C202</v>
      </c>
    </row>
    <row r="203" spans="1:20" s="244" customFormat="1" ht="25.5" x14ac:dyDescent="0.2">
      <c r="A203" s="244" t="str">
        <f t="shared" si="4"/>
        <v>Tab3_Cell_F12</v>
      </c>
      <c r="B203" s="250">
        <v>3</v>
      </c>
      <c r="C203" s="342" t="s">
        <v>8148</v>
      </c>
      <c r="D203" s="250" t="s">
        <v>1463</v>
      </c>
      <c r="E203" s="388" t="s">
        <v>1464</v>
      </c>
      <c r="F203" s="388" t="s">
        <v>1465</v>
      </c>
      <c r="G203" s="388" t="s">
        <v>1466</v>
      </c>
      <c r="H203" s="388" t="s">
        <v>1467</v>
      </c>
      <c r="I203" s="388" t="s">
        <v>1468</v>
      </c>
      <c r="J203" s="388" t="s">
        <v>1469</v>
      </c>
      <c r="K203" s="388" t="s">
        <v>7553</v>
      </c>
      <c r="L203" s="388" t="s">
        <v>1470</v>
      </c>
      <c r="M203" s="388" t="s">
        <v>1471</v>
      </c>
      <c r="N203" s="388" t="s">
        <v>1472</v>
      </c>
      <c r="O203" s="388" t="s">
        <v>1473</v>
      </c>
      <c r="P203" s="388" t="s">
        <v>1474</v>
      </c>
      <c r="Q203" s="393" t="s">
        <v>7695</v>
      </c>
      <c r="R203" s="389" t="s">
        <v>9350</v>
      </c>
      <c r="S203" s="389" t="s">
        <v>1475</v>
      </c>
      <c r="T203" s="244" t="str">
        <f t="shared" si="5"/>
        <v>Tab3_Cell_F12</v>
      </c>
    </row>
    <row r="204" spans="1:20" s="244" customFormat="1" ht="25.5" x14ac:dyDescent="0.2">
      <c r="A204" s="244" t="str">
        <f t="shared" si="4"/>
        <v>Tab3_Cell_F13</v>
      </c>
      <c r="B204" s="250">
        <v>3</v>
      </c>
      <c r="C204" s="342" t="s">
        <v>8155</v>
      </c>
      <c r="D204" s="250" t="s">
        <v>1476</v>
      </c>
      <c r="E204" s="388" t="s">
        <v>1477</v>
      </c>
      <c r="F204" s="388" t="s">
        <v>1478</v>
      </c>
      <c r="G204" s="388" t="s">
        <v>1479</v>
      </c>
      <c r="H204" s="388" t="s">
        <v>1480</v>
      </c>
      <c r="I204" s="388" t="s">
        <v>1481</v>
      </c>
      <c r="J204" s="388" t="s">
        <v>1482</v>
      </c>
      <c r="K204" s="388" t="s">
        <v>1483</v>
      </c>
      <c r="L204" s="388" t="s">
        <v>1484</v>
      </c>
      <c r="M204" s="388" t="s">
        <v>1485</v>
      </c>
      <c r="N204" s="388" t="s">
        <v>1486</v>
      </c>
      <c r="O204" s="388" t="s">
        <v>1487</v>
      </c>
      <c r="P204" s="388" t="s">
        <v>1488</v>
      </c>
      <c r="Q204" s="393" t="s">
        <v>7696</v>
      </c>
      <c r="R204" s="389" t="s">
        <v>9351</v>
      </c>
      <c r="S204" s="389" t="s">
        <v>1489</v>
      </c>
      <c r="T204" s="244" t="str">
        <f t="shared" si="5"/>
        <v>Tab3_Cell_F13</v>
      </c>
    </row>
    <row r="205" spans="1:20" s="244" customFormat="1" ht="25.5" x14ac:dyDescent="0.2">
      <c r="A205" s="244" t="str">
        <f t="shared" si="4"/>
        <v>Tab3_Cell_F14</v>
      </c>
      <c r="B205" s="250">
        <v>3</v>
      </c>
      <c r="C205" s="342" t="s">
        <v>8162</v>
      </c>
      <c r="D205" s="250" t="s">
        <v>1490</v>
      </c>
      <c r="E205" s="388" t="s">
        <v>1491</v>
      </c>
      <c r="F205" s="388" t="s">
        <v>1492</v>
      </c>
      <c r="G205" s="388" t="s">
        <v>1493</v>
      </c>
      <c r="H205" s="388" t="s">
        <v>1494</v>
      </c>
      <c r="I205" s="388" t="s">
        <v>1495</v>
      </c>
      <c r="J205" s="388" t="s">
        <v>1496</v>
      </c>
      <c r="K205" s="388" t="s">
        <v>1497</v>
      </c>
      <c r="L205" s="388" t="s">
        <v>1498</v>
      </c>
      <c r="M205" s="388" t="s">
        <v>1499</v>
      </c>
      <c r="N205" s="388" t="s">
        <v>1500</v>
      </c>
      <c r="O205" s="388" t="s">
        <v>1501</v>
      </c>
      <c r="P205" s="388" t="s">
        <v>1502</v>
      </c>
      <c r="Q205" s="393" t="s">
        <v>7697</v>
      </c>
      <c r="R205" s="389" t="s">
        <v>9352</v>
      </c>
      <c r="S205" s="389" t="s">
        <v>1503</v>
      </c>
      <c r="T205" s="244" t="str">
        <f t="shared" si="5"/>
        <v>Tab3_Cell_F14</v>
      </c>
    </row>
    <row r="206" spans="1:20" s="244" customFormat="1" ht="38.25" x14ac:dyDescent="0.2">
      <c r="A206" s="244" t="str">
        <f t="shared" si="4"/>
        <v>Tab3_Cell_F15</v>
      </c>
      <c r="B206" s="250">
        <v>3</v>
      </c>
      <c r="C206" s="342" t="s">
        <v>8169</v>
      </c>
      <c r="D206" s="250" t="s">
        <v>1504</v>
      </c>
      <c r="E206" s="388" t="s">
        <v>7577</v>
      </c>
      <c r="F206" s="388" t="s">
        <v>1505</v>
      </c>
      <c r="G206" s="388" t="s">
        <v>1506</v>
      </c>
      <c r="H206" s="388" t="s">
        <v>1507</v>
      </c>
      <c r="I206" s="388" t="s">
        <v>1508</v>
      </c>
      <c r="J206" s="388" t="s">
        <v>1509</v>
      </c>
      <c r="K206" s="388" t="s">
        <v>1510</v>
      </c>
      <c r="L206" s="388" t="s">
        <v>1511</v>
      </c>
      <c r="M206" s="388" t="s">
        <v>1512</v>
      </c>
      <c r="N206" s="388" t="s">
        <v>1513</v>
      </c>
      <c r="O206" s="388" t="s">
        <v>1514</v>
      </c>
      <c r="P206" s="388" t="s">
        <v>1515</v>
      </c>
      <c r="Q206" s="393" t="s">
        <v>7698</v>
      </c>
      <c r="R206" s="389" t="s">
        <v>9353</v>
      </c>
      <c r="S206" s="389" t="s">
        <v>1516</v>
      </c>
      <c r="T206" s="244" t="str">
        <f t="shared" si="5"/>
        <v>Tab3_Cell_F15</v>
      </c>
    </row>
    <row r="207" spans="1:20" s="244" customFormat="1" ht="38.25" x14ac:dyDescent="0.2">
      <c r="A207" s="244" t="str">
        <f t="shared" si="4"/>
        <v>Tab3_Cell_F16</v>
      </c>
      <c r="B207" s="250">
        <v>3</v>
      </c>
      <c r="C207" s="342" t="s">
        <v>8176</v>
      </c>
      <c r="D207" s="250" t="s">
        <v>1517</v>
      </c>
      <c r="E207" s="388" t="s">
        <v>1518</v>
      </c>
      <c r="F207" s="388" t="s">
        <v>1519</v>
      </c>
      <c r="G207" s="388" t="s">
        <v>1520</v>
      </c>
      <c r="H207" s="388" t="s">
        <v>8333</v>
      </c>
      <c r="I207" s="388" t="s">
        <v>1521</v>
      </c>
      <c r="J207" s="388" t="s">
        <v>1522</v>
      </c>
      <c r="K207" s="388" t="s">
        <v>1523</v>
      </c>
      <c r="L207" s="388" t="s">
        <v>1524</v>
      </c>
      <c r="M207" s="388" t="s">
        <v>1525</v>
      </c>
      <c r="N207" s="388" t="s">
        <v>1526</v>
      </c>
      <c r="O207" s="388" t="s">
        <v>1527</v>
      </c>
      <c r="P207" s="388" t="s">
        <v>1528</v>
      </c>
      <c r="Q207" s="393" t="s">
        <v>7699</v>
      </c>
      <c r="R207" s="389" t="s">
        <v>9354</v>
      </c>
      <c r="S207" s="389" t="s">
        <v>1529</v>
      </c>
      <c r="T207" s="244" t="str">
        <f t="shared" si="5"/>
        <v>Tab3_Cell_F16</v>
      </c>
    </row>
    <row r="208" spans="1:20" s="244" customFormat="1" ht="25.5" x14ac:dyDescent="0.2">
      <c r="A208" s="244" t="str">
        <f t="shared" si="4"/>
        <v>Tab3_Cell_F17</v>
      </c>
      <c r="B208" s="250">
        <v>3</v>
      </c>
      <c r="C208" s="250"/>
      <c r="D208" s="250" t="s">
        <v>1530</v>
      </c>
      <c r="E208" s="388" t="s">
        <v>1531</v>
      </c>
      <c r="F208" s="388" t="s">
        <v>1532</v>
      </c>
      <c r="G208" s="388" t="s">
        <v>1533</v>
      </c>
      <c r="H208" s="388" t="s">
        <v>1534</v>
      </c>
      <c r="I208" s="388" t="s">
        <v>1535</v>
      </c>
      <c r="J208" s="388" t="s">
        <v>1536</v>
      </c>
      <c r="K208" s="388" t="s">
        <v>1537</v>
      </c>
      <c r="L208" s="388" t="s">
        <v>1538</v>
      </c>
      <c r="M208" s="388" t="s">
        <v>1539</v>
      </c>
      <c r="N208" s="388" t="s">
        <v>1540</v>
      </c>
      <c r="O208" s="388" t="s">
        <v>1541</v>
      </c>
      <c r="P208" s="388" t="s">
        <v>1542</v>
      </c>
      <c r="Q208" s="393" t="s">
        <v>7700</v>
      </c>
      <c r="R208" s="389" t="s">
        <v>9355</v>
      </c>
      <c r="S208" s="389" t="s">
        <v>1543</v>
      </c>
      <c r="T208" s="244" t="str">
        <f t="shared" si="5"/>
        <v>Tab3_Cell_F17</v>
      </c>
    </row>
    <row r="209" spans="1:20" s="244" customFormat="1" ht="25.5" x14ac:dyDescent="0.2">
      <c r="A209" s="244" t="str">
        <f t="shared" si="4"/>
        <v>Tab3_Cell_F18</v>
      </c>
      <c r="B209" s="250">
        <v>3</v>
      </c>
      <c r="C209" s="250"/>
      <c r="D209" s="250" t="s">
        <v>1544</v>
      </c>
      <c r="E209" s="388" t="s">
        <v>1545</v>
      </c>
      <c r="F209" s="388" t="s">
        <v>1546</v>
      </c>
      <c r="G209" s="388" t="s">
        <v>1547</v>
      </c>
      <c r="H209" s="388" t="s">
        <v>8334</v>
      </c>
      <c r="I209" s="388" t="s">
        <v>1548</v>
      </c>
      <c r="J209" s="388" t="s">
        <v>1549</v>
      </c>
      <c r="K209" s="388" t="s">
        <v>1550</v>
      </c>
      <c r="L209" s="388" t="s">
        <v>1551</v>
      </c>
      <c r="M209" s="388" t="s">
        <v>1552</v>
      </c>
      <c r="N209" s="388" t="s">
        <v>1553</v>
      </c>
      <c r="O209" s="388" t="s">
        <v>1554</v>
      </c>
      <c r="P209" s="388" t="s">
        <v>1555</v>
      </c>
      <c r="Q209" s="393" t="s">
        <v>7701</v>
      </c>
      <c r="R209" s="389" t="s">
        <v>9356</v>
      </c>
      <c r="S209" s="389" t="s">
        <v>1556</v>
      </c>
      <c r="T209" s="244" t="str">
        <f t="shared" si="5"/>
        <v>Tab3_Cell_F18</v>
      </c>
    </row>
    <row r="210" spans="1:20" s="244" customFormat="1" ht="38.25" x14ac:dyDescent="0.2">
      <c r="A210" s="244" t="str">
        <f t="shared" si="4"/>
        <v>Tab3_Cell_G21</v>
      </c>
      <c r="B210" s="250">
        <v>3</v>
      </c>
      <c r="C210" s="342" t="s">
        <v>8147</v>
      </c>
      <c r="D210" s="250" t="s">
        <v>1569</v>
      </c>
      <c r="E210" s="388" t="s">
        <v>8994</v>
      </c>
      <c r="F210" s="388" t="s">
        <v>9005</v>
      </c>
      <c r="G210" s="388" t="s">
        <v>9016</v>
      </c>
      <c r="H210" s="388" t="s">
        <v>8987</v>
      </c>
      <c r="I210" s="388" t="s">
        <v>9027</v>
      </c>
      <c r="J210" s="388" t="s">
        <v>9038</v>
      </c>
      <c r="K210" s="388" t="s">
        <v>9049</v>
      </c>
      <c r="L210" s="388" t="s">
        <v>9066</v>
      </c>
      <c r="M210" s="388" t="s">
        <v>9072</v>
      </c>
      <c r="N210" s="388" t="s">
        <v>9084</v>
      </c>
      <c r="O210" s="388" t="s">
        <v>9095</v>
      </c>
      <c r="P210" s="388" t="s">
        <v>9103</v>
      </c>
      <c r="Q210" s="393" t="s">
        <v>9118</v>
      </c>
      <c r="R210" s="389" t="s">
        <v>9923</v>
      </c>
      <c r="S210" s="389" t="s">
        <v>9129</v>
      </c>
      <c r="T210" s="244" t="str">
        <f t="shared" si="5"/>
        <v>Tab3_Cell_G21</v>
      </c>
    </row>
    <row r="211" spans="1:20" s="244" customFormat="1" ht="38.25" x14ac:dyDescent="0.2">
      <c r="A211" s="244" t="str">
        <f t="shared" si="4"/>
        <v>Tab3_Cell_G47</v>
      </c>
      <c r="B211" s="250">
        <v>3</v>
      </c>
      <c r="C211" s="342" t="s">
        <v>8154</v>
      </c>
      <c r="D211" s="250" t="s">
        <v>1644</v>
      </c>
      <c r="E211" s="388" t="s">
        <v>8995</v>
      </c>
      <c r="F211" s="388" t="s">
        <v>9006</v>
      </c>
      <c r="G211" s="388" t="s">
        <v>9017</v>
      </c>
      <c r="H211" s="388" t="s">
        <v>8988</v>
      </c>
      <c r="I211" s="388" t="s">
        <v>9028</v>
      </c>
      <c r="J211" s="388" t="s">
        <v>9039</v>
      </c>
      <c r="K211" s="388" t="s">
        <v>9050</v>
      </c>
      <c r="L211" s="388" t="s">
        <v>9061</v>
      </c>
      <c r="M211" s="388" t="s">
        <v>9073</v>
      </c>
      <c r="N211" s="388" t="s">
        <v>9085</v>
      </c>
      <c r="O211" s="388" t="s">
        <v>9096</v>
      </c>
      <c r="P211" s="388" t="s">
        <v>9104</v>
      </c>
      <c r="Q211" s="393" t="s">
        <v>9119</v>
      </c>
      <c r="R211" s="389" t="s">
        <v>9924</v>
      </c>
      <c r="S211" s="389" t="s">
        <v>9130</v>
      </c>
      <c r="T211" s="244" t="str">
        <f t="shared" si="5"/>
        <v>Tab3_Cell_G47</v>
      </c>
    </row>
    <row r="212" spans="1:20" s="244" customFormat="1" ht="38.25" x14ac:dyDescent="0.2">
      <c r="A212" s="244" t="str">
        <f t="shared" si="4"/>
        <v>Tab3_Cell_G73</v>
      </c>
      <c r="B212" s="250">
        <v>3</v>
      </c>
      <c r="C212" s="342" t="s">
        <v>8161</v>
      </c>
      <c r="D212" s="250" t="s">
        <v>1712</v>
      </c>
      <c r="E212" s="388" t="s">
        <v>8996</v>
      </c>
      <c r="F212" s="388" t="s">
        <v>9007</v>
      </c>
      <c r="G212" s="388" t="s">
        <v>9018</v>
      </c>
      <c r="H212" s="388" t="s">
        <v>8989</v>
      </c>
      <c r="I212" s="388" t="s">
        <v>9029</v>
      </c>
      <c r="J212" s="388" t="s">
        <v>9040</v>
      </c>
      <c r="K212" s="388" t="s">
        <v>9051</v>
      </c>
      <c r="L212" s="388" t="s">
        <v>9062</v>
      </c>
      <c r="M212" s="388" t="s">
        <v>9074</v>
      </c>
      <c r="N212" s="388" t="s">
        <v>9086</v>
      </c>
      <c r="O212" s="388" t="s">
        <v>9097</v>
      </c>
      <c r="P212" s="388" t="s">
        <v>9105</v>
      </c>
      <c r="Q212" s="393" t="s">
        <v>9120</v>
      </c>
      <c r="R212" s="389" t="s">
        <v>9925</v>
      </c>
      <c r="S212" s="389" t="s">
        <v>9131</v>
      </c>
      <c r="T212" s="244" t="str">
        <f t="shared" si="5"/>
        <v>Tab3_Cell_G73</v>
      </c>
    </row>
    <row r="213" spans="1:20" s="244" customFormat="1" ht="38.25" x14ac:dyDescent="0.2">
      <c r="A213" s="244" t="str">
        <f t="shared" si="4"/>
        <v>Tab3_Cell_G99</v>
      </c>
      <c r="B213" s="250">
        <v>3</v>
      </c>
      <c r="C213" s="342" t="s">
        <v>8168</v>
      </c>
      <c r="D213" s="250" t="s">
        <v>1781</v>
      </c>
      <c r="E213" s="388" t="s">
        <v>8997</v>
      </c>
      <c r="F213" s="388" t="s">
        <v>9008</v>
      </c>
      <c r="G213" s="388" t="s">
        <v>9019</v>
      </c>
      <c r="H213" s="388" t="s">
        <v>8990</v>
      </c>
      <c r="I213" s="388" t="s">
        <v>9030</v>
      </c>
      <c r="J213" s="388" t="s">
        <v>9041</v>
      </c>
      <c r="K213" s="388" t="s">
        <v>9052</v>
      </c>
      <c r="L213" s="388" t="s">
        <v>9063</v>
      </c>
      <c r="M213" s="388" t="s">
        <v>9075</v>
      </c>
      <c r="N213" s="388" t="s">
        <v>9087</v>
      </c>
      <c r="O213" s="388" t="s">
        <v>9098</v>
      </c>
      <c r="P213" s="388" t="s">
        <v>9106</v>
      </c>
      <c r="Q213" s="393" t="s">
        <v>9121</v>
      </c>
      <c r="R213" s="389" t="s">
        <v>9926</v>
      </c>
      <c r="S213" s="389" t="s">
        <v>9132</v>
      </c>
      <c r="T213" s="244" t="str">
        <f t="shared" si="5"/>
        <v>Tab3_Cell_G99</v>
      </c>
    </row>
    <row r="214" spans="1:20" s="244" customFormat="1" ht="38.25" x14ac:dyDescent="0.2">
      <c r="A214" s="244" t="str">
        <f t="shared" si="4"/>
        <v>Tab3_Cell_G125</v>
      </c>
      <c r="B214" s="250">
        <v>3</v>
      </c>
      <c r="C214" s="342" t="s">
        <v>8175</v>
      </c>
      <c r="D214" s="250" t="s">
        <v>1849</v>
      </c>
      <c r="E214" s="388" t="s">
        <v>8998</v>
      </c>
      <c r="F214" s="388" t="s">
        <v>9009</v>
      </c>
      <c r="G214" s="388" t="s">
        <v>9020</v>
      </c>
      <c r="H214" s="388" t="s">
        <v>8991</v>
      </c>
      <c r="I214" s="388" t="s">
        <v>9031</v>
      </c>
      <c r="J214" s="388" t="s">
        <v>9042</v>
      </c>
      <c r="K214" s="388" t="s">
        <v>9053</v>
      </c>
      <c r="L214" s="388" t="s">
        <v>9064</v>
      </c>
      <c r="M214" s="388" t="s">
        <v>9076</v>
      </c>
      <c r="N214" s="388" t="s">
        <v>9088</v>
      </c>
      <c r="O214" s="388" t="s">
        <v>9099</v>
      </c>
      <c r="P214" s="388" t="s">
        <v>9107</v>
      </c>
      <c r="Q214" s="393" t="s">
        <v>9122</v>
      </c>
      <c r="R214" s="389" t="s">
        <v>9927</v>
      </c>
      <c r="S214" s="389" t="s">
        <v>9133</v>
      </c>
      <c r="T214" s="244" t="str">
        <f t="shared" si="5"/>
        <v>Tab3_Cell_G125</v>
      </c>
    </row>
    <row r="215" spans="1:20" s="244" customFormat="1" ht="51" x14ac:dyDescent="0.2">
      <c r="A215" s="244" t="str">
        <f t="shared" si="4"/>
        <v>Tab3_Cell_G166</v>
      </c>
      <c r="B215" s="250">
        <v>3</v>
      </c>
      <c r="C215" s="342" t="s">
        <v>8186</v>
      </c>
      <c r="D215" s="250" t="s">
        <v>1946</v>
      </c>
      <c r="E215" s="388" t="s">
        <v>8999</v>
      </c>
      <c r="F215" s="388" t="s">
        <v>9010</v>
      </c>
      <c r="G215" s="388" t="s">
        <v>9021</v>
      </c>
      <c r="H215" s="388" t="s">
        <v>8992</v>
      </c>
      <c r="I215" s="388" t="s">
        <v>9032</v>
      </c>
      <c r="J215" s="388" t="s">
        <v>9043</v>
      </c>
      <c r="K215" s="388" t="s">
        <v>9054</v>
      </c>
      <c r="L215" s="388" t="s">
        <v>9065</v>
      </c>
      <c r="M215" s="388" t="s">
        <v>9077</v>
      </c>
      <c r="N215" s="388" t="s">
        <v>9089</v>
      </c>
      <c r="O215" s="388" t="s">
        <v>9100</v>
      </c>
      <c r="P215" s="388" t="s">
        <v>9108</v>
      </c>
      <c r="Q215" s="393" t="s">
        <v>9123</v>
      </c>
      <c r="R215" s="389" t="s">
        <v>9928</v>
      </c>
      <c r="S215" s="389" t="s">
        <v>9134</v>
      </c>
      <c r="T215" s="244" t="str">
        <f t="shared" si="5"/>
        <v>Tab3_Cell_G166</v>
      </c>
    </row>
    <row r="216" spans="1:20" s="244" customFormat="1" x14ac:dyDescent="0.2">
      <c r="A216" s="244" t="str">
        <f t="shared" si="4"/>
        <v>Tab4_Cell_B4</v>
      </c>
      <c r="B216" s="250">
        <v>4</v>
      </c>
      <c r="C216" s="250" t="s">
        <v>8203</v>
      </c>
      <c r="D216" s="250" t="s">
        <v>754</v>
      </c>
      <c r="E216" s="388" t="s">
        <v>8205</v>
      </c>
      <c r="F216" s="388" t="s">
        <v>8209</v>
      </c>
      <c r="G216" s="388" t="s">
        <v>8207</v>
      </c>
      <c r="H216" s="388" t="s">
        <v>8204</v>
      </c>
      <c r="I216" s="388" t="s">
        <v>8208</v>
      </c>
      <c r="J216" s="388" t="s">
        <v>8210</v>
      </c>
      <c r="K216" s="388" t="s">
        <v>8206</v>
      </c>
      <c r="L216" s="388" t="s">
        <v>8341</v>
      </c>
      <c r="M216" s="388" t="s">
        <v>8211</v>
      </c>
      <c r="N216" s="388" t="s">
        <v>8345</v>
      </c>
      <c r="O216" s="388" t="s">
        <v>8212</v>
      </c>
      <c r="P216" s="388" t="s">
        <v>8213</v>
      </c>
      <c r="Q216" s="393" t="s">
        <v>8215</v>
      </c>
      <c r="R216" s="389" t="s">
        <v>9929</v>
      </c>
      <c r="S216" s="388" t="s">
        <v>8214</v>
      </c>
      <c r="T216" s="244" t="str">
        <f t="shared" si="5"/>
        <v>Tab4_Cell_B4</v>
      </c>
    </row>
    <row r="217" spans="1:20" s="244" customFormat="1" ht="51" x14ac:dyDescent="0.2">
      <c r="A217" s="244" t="str">
        <f t="shared" si="4"/>
        <v>Tab4_Cell_B7</v>
      </c>
      <c r="B217" s="250">
        <v>4</v>
      </c>
      <c r="C217" s="250"/>
      <c r="D217" s="250" t="s">
        <v>1347</v>
      </c>
      <c r="E217" s="388" t="s">
        <v>2658</v>
      </c>
      <c r="F217" s="388" t="s">
        <v>2659</v>
      </c>
      <c r="G217" s="388" t="s">
        <v>2660</v>
      </c>
      <c r="H217" s="388" t="s">
        <v>2661</v>
      </c>
      <c r="I217" s="388" t="s">
        <v>2662</v>
      </c>
      <c r="J217" s="388" t="s">
        <v>2663</v>
      </c>
      <c r="K217" s="388" t="s">
        <v>2664</v>
      </c>
      <c r="L217" s="388" t="s">
        <v>2665</v>
      </c>
      <c r="M217" s="388" t="s">
        <v>2666</v>
      </c>
      <c r="N217" s="388" t="s">
        <v>2667</v>
      </c>
      <c r="O217" s="388" t="s">
        <v>2668</v>
      </c>
      <c r="P217" s="394" t="s">
        <v>2669</v>
      </c>
      <c r="Q217" s="393" t="s">
        <v>7776</v>
      </c>
      <c r="R217" s="388" t="s">
        <v>9930</v>
      </c>
      <c r="S217" s="389" t="s">
        <v>2670</v>
      </c>
      <c r="T217" s="244" t="str">
        <f t="shared" si="5"/>
        <v>Tab4_Cell_B7</v>
      </c>
    </row>
    <row r="218" spans="1:20" s="244" customFormat="1" ht="63.75" x14ac:dyDescent="0.2">
      <c r="A218" s="244" t="str">
        <f t="shared" ref="A218:A282" si="6">"Tab"&amp;B218&amp;"_Cell_"&amp;+D218</f>
        <v>Tab4_Cell_B8</v>
      </c>
      <c r="B218" s="250">
        <v>4</v>
      </c>
      <c r="C218" s="250"/>
      <c r="D218" s="250" t="s">
        <v>1348</v>
      </c>
      <c r="E218" s="394" t="s">
        <v>8549</v>
      </c>
      <c r="F218" s="388" t="s">
        <v>7578</v>
      </c>
      <c r="G218" s="388" t="s">
        <v>7579</v>
      </c>
      <c r="H218" s="388" t="s">
        <v>7580</v>
      </c>
      <c r="I218" s="388" t="s">
        <v>7581</v>
      </c>
      <c r="J218" s="388" t="s">
        <v>7582</v>
      </c>
      <c r="K218" s="388" t="s">
        <v>7583</v>
      </c>
      <c r="L218" s="388" t="s">
        <v>7584</v>
      </c>
      <c r="M218" s="388" t="s">
        <v>7585</v>
      </c>
      <c r="N218" s="388" t="s">
        <v>7587</v>
      </c>
      <c r="O218" s="388" t="s">
        <v>7586</v>
      </c>
      <c r="P218" s="394" t="s">
        <v>7588</v>
      </c>
      <c r="Q218" s="388" t="s">
        <v>10172</v>
      </c>
      <c r="R218" s="389" t="s">
        <v>9931</v>
      </c>
      <c r="S218" s="389" t="s">
        <v>7589</v>
      </c>
      <c r="T218" s="244" t="str">
        <f t="shared" ref="T218:T281" si="7">A218</f>
        <v>Tab4_Cell_B8</v>
      </c>
    </row>
    <row r="219" spans="1:20" s="244" customFormat="1" ht="25.5" x14ac:dyDescent="0.2">
      <c r="A219" s="244" t="str">
        <f t="shared" si="6"/>
        <v>Tab4_Cell_B10</v>
      </c>
      <c r="B219" s="250">
        <v>4</v>
      </c>
      <c r="C219" s="250"/>
      <c r="D219" s="250" t="s">
        <v>2671</v>
      </c>
      <c r="E219" s="388" t="s">
        <v>2672</v>
      </c>
      <c r="F219" s="388" t="s">
        <v>2673</v>
      </c>
      <c r="G219" s="388" t="s">
        <v>2674</v>
      </c>
      <c r="H219" s="388" t="s">
        <v>2675</v>
      </c>
      <c r="I219" s="388" t="s">
        <v>2676</v>
      </c>
      <c r="J219" s="388" t="s">
        <v>2677</v>
      </c>
      <c r="K219" s="388" t="s">
        <v>2678</v>
      </c>
      <c r="L219" s="388" t="s">
        <v>2679</v>
      </c>
      <c r="M219" s="388" t="s">
        <v>2680</v>
      </c>
      <c r="N219" s="388" t="s">
        <v>2681</v>
      </c>
      <c r="O219" s="388" t="s">
        <v>2682</v>
      </c>
      <c r="P219" s="394" t="s">
        <v>2683</v>
      </c>
      <c r="Q219" s="388" t="s">
        <v>10173</v>
      </c>
      <c r="R219" s="389" t="s">
        <v>9932</v>
      </c>
      <c r="S219" s="389" t="s">
        <v>2684</v>
      </c>
      <c r="T219" s="244" t="str">
        <f t="shared" si="7"/>
        <v>Tab4_Cell_B10</v>
      </c>
    </row>
    <row r="220" spans="1:20" s="244" customFormat="1" x14ac:dyDescent="0.2">
      <c r="A220" s="244" t="str">
        <f t="shared" si="6"/>
        <v>Tab4_Cell_B16</v>
      </c>
      <c r="B220" s="250">
        <v>4</v>
      </c>
      <c r="C220" s="342" t="s">
        <v>8216</v>
      </c>
      <c r="D220" s="250" t="s">
        <v>2737</v>
      </c>
      <c r="E220" s="388" t="s">
        <v>2738</v>
      </c>
      <c r="F220" s="388" t="s">
        <v>2739</v>
      </c>
      <c r="G220" s="388" t="s">
        <v>2740</v>
      </c>
      <c r="H220" s="388" t="s">
        <v>2741</v>
      </c>
      <c r="I220" s="388" t="s">
        <v>2742</v>
      </c>
      <c r="J220" s="388" t="s">
        <v>2743</v>
      </c>
      <c r="K220" s="388" t="s">
        <v>2744</v>
      </c>
      <c r="L220" s="388" t="s">
        <v>2745</v>
      </c>
      <c r="M220" s="388" t="s">
        <v>2746</v>
      </c>
      <c r="N220" s="388" t="s">
        <v>2747</v>
      </c>
      <c r="O220" s="388" t="s">
        <v>2748</v>
      </c>
      <c r="P220" s="388" t="s">
        <v>2749</v>
      </c>
      <c r="Q220" s="393" t="s">
        <v>7781</v>
      </c>
      <c r="R220" s="389" t="s">
        <v>9933</v>
      </c>
      <c r="S220" s="389" t="s">
        <v>2750</v>
      </c>
      <c r="T220" s="244" t="str">
        <f t="shared" si="7"/>
        <v>Tab4_Cell_B16</v>
      </c>
    </row>
    <row r="221" spans="1:20" s="244" customFormat="1" ht="63.75" x14ac:dyDescent="0.2">
      <c r="A221" s="244" t="str">
        <f t="shared" si="6"/>
        <v>Tab4_Cell_B19</v>
      </c>
      <c r="B221" s="250">
        <v>4</v>
      </c>
      <c r="C221" s="250"/>
      <c r="D221" s="250" t="s">
        <v>2751</v>
      </c>
      <c r="E221" s="388" t="s">
        <v>2752</v>
      </c>
      <c r="F221" s="388" t="s">
        <v>2753</v>
      </c>
      <c r="G221" s="388" t="s">
        <v>2754</v>
      </c>
      <c r="H221" s="388" t="s">
        <v>2755</v>
      </c>
      <c r="I221" s="388" t="s">
        <v>2756</v>
      </c>
      <c r="J221" s="388" t="s">
        <v>2757</v>
      </c>
      <c r="K221" s="388" t="s">
        <v>2758</v>
      </c>
      <c r="L221" s="388" t="s">
        <v>2759</v>
      </c>
      <c r="M221" s="388" t="s">
        <v>2760</v>
      </c>
      <c r="N221" s="388" t="s">
        <v>2761</v>
      </c>
      <c r="O221" s="388" t="s">
        <v>2762</v>
      </c>
      <c r="P221" s="388" t="s">
        <v>2763</v>
      </c>
      <c r="Q221" s="393" t="s">
        <v>7782</v>
      </c>
      <c r="R221" s="389" t="s">
        <v>9357</v>
      </c>
      <c r="S221" s="389" t="s">
        <v>2764</v>
      </c>
      <c r="T221" s="244" t="str">
        <f t="shared" si="7"/>
        <v>Tab4_Cell_B19</v>
      </c>
    </row>
    <row r="222" spans="1:20" s="244" customFormat="1" ht="25.5" x14ac:dyDescent="0.2">
      <c r="A222" s="244" t="str">
        <f t="shared" si="6"/>
        <v>Tab4_Cell_B21</v>
      </c>
      <c r="B222" s="250">
        <v>4</v>
      </c>
      <c r="C222" s="250"/>
      <c r="D222" s="250" t="s">
        <v>1161</v>
      </c>
      <c r="E222" s="388" t="s">
        <v>2765</v>
      </c>
      <c r="F222" s="388" t="s">
        <v>2766</v>
      </c>
      <c r="G222" s="388" t="s">
        <v>2767</v>
      </c>
      <c r="H222" s="388" t="s">
        <v>2768</v>
      </c>
      <c r="I222" s="388" t="s">
        <v>2769</v>
      </c>
      <c r="J222" s="388" t="s">
        <v>2770</v>
      </c>
      <c r="K222" s="388" t="s">
        <v>2771</v>
      </c>
      <c r="L222" s="388" t="s">
        <v>2772</v>
      </c>
      <c r="M222" s="388" t="s">
        <v>2773</v>
      </c>
      <c r="N222" s="388" t="s">
        <v>2774</v>
      </c>
      <c r="O222" s="388" t="s">
        <v>2775</v>
      </c>
      <c r="P222" s="388" t="s">
        <v>2776</v>
      </c>
      <c r="Q222" s="393" t="s">
        <v>7783</v>
      </c>
      <c r="R222" s="389" t="s">
        <v>9358</v>
      </c>
      <c r="S222" s="389" t="s">
        <v>2777</v>
      </c>
      <c r="T222" s="244" t="str">
        <f t="shared" si="7"/>
        <v>Tab4_Cell_B21</v>
      </c>
    </row>
    <row r="223" spans="1:20" s="244" customFormat="1" x14ac:dyDescent="0.2">
      <c r="A223" s="244" t="str">
        <f t="shared" si="6"/>
        <v>Tab4_Cell_B23</v>
      </c>
      <c r="B223" s="250">
        <v>4</v>
      </c>
      <c r="C223" s="250" t="s">
        <v>8218</v>
      </c>
      <c r="D223" s="250" t="s">
        <v>1162</v>
      </c>
      <c r="E223" s="388" t="s">
        <v>2778</v>
      </c>
      <c r="F223" s="388" t="s">
        <v>2779</v>
      </c>
      <c r="G223" s="388" t="s">
        <v>2780</v>
      </c>
      <c r="H223" s="388" t="s">
        <v>2781</v>
      </c>
      <c r="I223" s="388" t="s">
        <v>2782</v>
      </c>
      <c r="J223" s="388" t="s">
        <v>2783</v>
      </c>
      <c r="K223" s="388" t="s">
        <v>2784</v>
      </c>
      <c r="L223" s="388" t="s">
        <v>2785</v>
      </c>
      <c r="M223" s="388" t="s">
        <v>2786</v>
      </c>
      <c r="N223" s="388" t="s">
        <v>2787</v>
      </c>
      <c r="O223" s="388" t="s">
        <v>2788</v>
      </c>
      <c r="P223" s="388" t="s">
        <v>2789</v>
      </c>
      <c r="Q223" s="388" t="s">
        <v>10174</v>
      </c>
      <c r="R223" s="389" t="s">
        <v>9359</v>
      </c>
      <c r="S223" s="389" t="s">
        <v>2790</v>
      </c>
      <c r="T223" s="244" t="str">
        <f t="shared" si="7"/>
        <v>Tab4_Cell_B23</v>
      </c>
    </row>
    <row r="224" spans="1:20" s="244" customFormat="1" ht="38.25" x14ac:dyDescent="0.2">
      <c r="A224" s="244" t="str">
        <f t="shared" si="6"/>
        <v>Tab4_Cell_B33</v>
      </c>
      <c r="B224" s="250">
        <v>4</v>
      </c>
      <c r="C224" s="342" t="s">
        <v>8219</v>
      </c>
      <c r="D224" s="250" t="s">
        <v>1188</v>
      </c>
      <c r="E224" s="388" t="s">
        <v>2791</v>
      </c>
      <c r="F224" s="388" t="s">
        <v>2792</v>
      </c>
      <c r="G224" s="388" t="s">
        <v>2793</v>
      </c>
      <c r="H224" s="388" t="s">
        <v>2794</v>
      </c>
      <c r="I224" s="388" t="s">
        <v>2795</v>
      </c>
      <c r="J224" s="388" t="s">
        <v>2796</v>
      </c>
      <c r="K224" s="388" t="s">
        <v>2797</v>
      </c>
      <c r="L224" s="388" t="s">
        <v>2798</v>
      </c>
      <c r="M224" s="388" t="s">
        <v>2799</v>
      </c>
      <c r="N224" s="388" t="s">
        <v>2800</v>
      </c>
      <c r="O224" s="388" t="s">
        <v>2801</v>
      </c>
      <c r="P224" s="388" t="s">
        <v>7497</v>
      </c>
      <c r="Q224" s="393" t="s">
        <v>7784</v>
      </c>
      <c r="R224" s="389" t="s">
        <v>9360</v>
      </c>
      <c r="S224" s="389" t="s">
        <v>2802</v>
      </c>
      <c r="T224" s="244" t="str">
        <f t="shared" si="7"/>
        <v>Tab4_Cell_B33</v>
      </c>
    </row>
    <row r="225" spans="1:20" s="244" customFormat="1" ht="25.5" x14ac:dyDescent="0.2">
      <c r="A225" s="244" t="str">
        <f t="shared" si="6"/>
        <v>Tab4_Cell_B45</v>
      </c>
      <c r="B225" s="250">
        <v>4</v>
      </c>
      <c r="C225" s="342" t="s">
        <v>8220</v>
      </c>
      <c r="D225" s="250" t="s">
        <v>2803</v>
      </c>
      <c r="E225" s="388" t="s">
        <v>2804</v>
      </c>
      <c r="F225" s="388" t="s">
        <v>2805</v>
      </c>
      <c r="G225" s="388" t="s">
        <v>2806</v>
      </c>
      <c r="H225" s="388" t="s">
        <v>2807</v>
      </c>
      <c r="I225" s="388" t="s">
        <v>2808</v>
      </c>
      <c r="J225" s="388" t="s">
        <v>2809</v>
      </c>
      <c r="K225" s="388" t="s">
        <v>2810</v>
      </c>
      <c r="L225" s="388" t="s">
        <v>2811</v>
      </c>
      <c r="M225" s="388" t="s">
        <v>2812</v>
      </c>
      <c r="N225" s="388" t="s">
        <v>2813</v>
      </c>
      <c r="O225" s="388" t="s">
        <v>2814</v>
      </c>
      <c r="P225" s="388" t="s">
        <v>2815</v>
      </c>
      <c r="Q225" s="393" t="s">
        <v>7785</v>
      </c>
      <c r="R225" s="389" t="s">
        <v>9361</v>
      </c>
      <c r="S225" s="389" t="s">
        <v>2816</v>
      </c>
      <c r="T225" s="244" t="str">
        <f t="shared" si="7"/>
        <v>Tab4_Cell_B45</v>
      </c>
    </row>
    <row r="226" spans="1:20" s="244" customFormat="1" ht="25.5" x14ac:dyDescent="0.2">
      <c r="A226" s="244" t="str">
        <f t="shared" si="6"/>
        <v>Tab4_Cell_B51</v>
      </c>
      <c r="B226" s="250">
        <v>4</v>
      </c>
      <c r="C226" s="342" t="s">
        <v>8221</v>
      </c>
      <c r="D226" s="250" t="s">
        <v>1658</v>
      </c>
      <c r="E226" s="388" t="s">
        <v>2817</v>
      </c>
      <c r="F226" s="388" t="s">
        <v>2818</v>
      </c>
      <c r="G226" s="388" t="s">
        <v>2819</v>
      </c>
      <c r="H226" s="388" t="s">
        <v>52</v>
      </c>
      <c r="I226" s="388" t="s">
        <v>2820</v>
      </c>
      <c r="J226" s="388" t="s">
        <v>2821</v>
      </c>
      <c r="K226" s="388" t="s">
        <v>2822</v>
      </c>
      <c r="L226" s="388" t="s">
        <v>2823</v>
      </c>
      <c r="M226" s="388" t="s">
        <v>2824</v>
      </c>
      <c r="N226" s="388" t="s">
        <v>2825</v>
      </c>
      <c r="O226" s="388" t="s">
        <v>2826</v>
      </c>
      <c r="P226" s="388" t="s">
        <v>2827</v>
      </c>
      <c r="Q226" s="393" t="s">
        <v>7786</v>
      </c>
      <c r="R226" s="389" t="s">
        <v>9934</v>
      </c>
      <c r="S226" s="389" t="s">
        <v>2828</v>
      </c>
      <c r="T226" s="244" t="str">
        <f t="shared" si="7"/>
        <v>Tab4_Cell_B51</v>
      </c>
    </row>
    <row r="227" spans="1:20" s="244" customFormat="1" ht="25.5" x14ac:dyDescent="0.2">
      <c r="A227" s="244" t="str">
        <f t="shared" si="6"/>
        <v>Tab4_Cell_B54</v>
      </c>
      <c r="B227" s="250">
        <v>4</v>
      </c>
      <c r="C227" s="250"/>
      <c r="D227" s="250" t="s">
        <v>2830</v>
      </c>
      <c r="E227" s="388" t="s">
        <v>2831</v>
      </c>
      <c r="F227" s="388" t="s">
        <v>2832</v>
      </c>
      <c r="G227" s="388" t="s">
        <v>2833</v>
      </c>
      <c r="H227" s="388" t="s">
        <v>2834</v>
      </c>
      <c r="I227" s="388" t="s">
        <v>2835</v>
      </c>
      <c r="J227" s="388" t="s">
        <v>2836</v>
      </c>
      <c r="K227" s="388" t="s">
        <v>2837</v>
      </c>
      <c r="L227" s="388" t="s">
        <v>2838</v>
      </c>
      <c r="M227" s="388" t="s">
        <v>2839</v>
      </c>
      <c r="N227" s="388" t="s">
        <v>2840</v>
      </c>
      <c r="O227" s="388" t="s">
        <v>2841</v>
      </c>
      <c r="P227" s="388" t="s">
        <v>2842</v>
      </c>
      <c r="Q227" s="393" t="s">
        <v>7787</v>
      </c>
      <c r="R227" s="389" t="s">
        <v>9362</v>
      </c>
      <c r="S227" s="389" t="s">
        <v>2843</v>
      </c>
      <c r="T227" s="244" t="str">
        <f t="shared" si="7"/>
        <v>Tab4_Cell_B54</v>
      </c>
    </row>
    <row r="228" spans="1:20" s="244" customFormat="1" ht="25.5" x14ac:dyDescent="0.2">
      <c r="A228" s="244" t="str">
        <f t="shared" si="6"/>
        <v>Tab4_Cell_B56</v>
      </c>
      <c r="B228" s="250">
        <v>4</v>
      </c>
      <c r="C228" s="250"/>
      <c r="D228" s="250" t="s">
        <v>2844</v>
      </c>
      <c r="E228" s="388" t="s">
        <v>2765</v>
      </c>
      <c r="F228" s="388" t="s">
        <v>2766</v>
      </c>
      <c r="G228" s="388" t="s">
        <v>2767</v>
      </c>
      <c r="H228" s="388" t="s">
        <v>2768</v>
      </c>
      <c r="I228" s="388" t="s">
        <v>2769</v>
      </c>
      <c r="J228" s="388" t="s">
        <v>2770</v>
      </c>
      <c r="K228" s="388" t="s">
        <v>2771</v>
      </c>
      <c r="L228" s="388" t="s">
        <v>2772</v>
      </c>
      <c r="M228" s="388" t="s">
        <v>2845</v>
      </c>
      <c r="N228" s="388" t="s">
        <v>2774</v>
      </c>
      <c r="O228" s="388" t="s">
        <v>2775</v>
      </c>
      <c r="P228" s="388" t="s">
        <v>2776</v>
      </c>
      <c r="Q228" s="393" t="s">
        <v>7783</v>
      </c>
      <c r="R228" s="389" t="s">
        <v>9935</v>
      </c>
      <c r="S228" s="389" t="s">
        <v>2777</v>
      </c>
      <c r="T228" s="244" t="str">
        <f t="shared" si="7"/>
        <v>Tab4_Cell_B56</v>
      </c>
    </row>
    <row r="229" spans="1:20" s="244" customFormat="1" ht="25.5" x14ac:dyDescent="0.2">
      <c r="A229" s="244" t="str">
        <f t="shared" si="6"/>
        <v>Tab4_Cell_B58</v>
      </c>
      <c r="B229" s="250">
        <v>4</v>
      </c>
      <c r="C229" s="342" t="s">
        <v>8223</v>
      </c>
      <c r="D229" s="250" t="s">
        <v>2846</v>
      </c>
      <c r="E229" s="388" t="s">
        <v>2847</v>
      </c>
      <c r="F229" s="388" t="s">
        <v>2848</v>
      </c>
      <c r="G229" s="388" t="s">
        <v>2849</v>
      </c>
      <c r="H229" s="388" t="s">
        <v>2850</v>
      </c>
      <c r="I229" s="388" t="s">
        <v>9784</v>
      </c>
      <c r="J229" s="388" t="s">
        <v>2851</v>
      </c>
      <c r="K229" s="388" t="s">
        <v>2852</v>
      </c>
      <c r="L229" s="388" t="s">
        <v>2853</v>
      </c>
      <c r="M229" s="388" t="s">
        <v>2854</v>
      </c>
      <c r="N229" s="388" t="s">
        <v>2855</v>
      </c>
      <c r="O229" s="388" t="s">
        <v>6552</v>
      </c>
      <c r="P229" s="388" t="s">
        <v>2856</v>
      </c>
      <c r="Q229" s="393" t="s">
        <v>7788</v>
      </c>
      <c r="R229" s="389" t="s">
        <v>9363</v>
      </c>
      <c r="S229" s="389" t="s">
        <v>2857</v>
      </c>
      <c r="T229" s="244" t="str">
        <f t="shared" si="7"/>
        <v>Tab4_Cell_B58</v>
      </c>
    </row>
    <row r="230" spans="1:20" s="244" customFormat="1" ht="38.25" x14ac:dyDescent="0.2">
      <c r="A230" s="244" t="str">
        <f t="shared" si="6"/>
        <v>Tab4_Cell_B68</v>
      </c>
      <c r="B230" s="250">
        <v>4</v>
      </c>
      <c r="C230" s="342" t="s">
        <v>8224</v>
      </c>
      <c r="D230" s="250" t="s">
        <v>2858</v>
      </c>
      <c r="E230" s="388" t="s">
        <v>2859</v>
      </c>
      <c r="F230" s="388" t="s">
        <v>2860</v>
      </c>
      <c r="G230" s="388" t="s">
        <v>2861</v>
      </c>
      <c r="H230" s="388" t="s">
        <v>2862</v>
      </c>
      <c r="I230" s="388" t="s">
        <v>2863</v>
      </c>
      <c r="J230" s="388" t="s">
        <v>2864</v>
      </c>
      <c r="K230" s="388" t="s">
        <v>2865</v>
      </c>
      <c r="L230" s="388" t="s">
        <v>2866</v>
      </c>
      <c r="M230" s="388" t="s">
        <v>2867</v>
      </c>
      <c r="N230" s="388" t="s">
        <v>2868</v>
      </c>
      <c r="O230" s="388" t="s">
        <v>6553</v>
      </c>
      <c r="P230" s="388" t="s">
        <v>2869</v>
      </c>
      <c r="Q230" s="393" t="s">
        <v>7789</v>
      </c>
      <c r="R230" s="389" t="s">
        <v>9936</v>
      </c>
      <c r="S230" s="389" t="s">
        <v>2870</v>
      </c>
      <c r="T230" s="244" t="str">
        <f t="shared" si="7"/>
        <v>Tab4_Cell_B68</v>
      </c>
    </row>
    <row r="231" spans="1:20" s="244" customFormat="1" ht="25.5" x14ac:dyDescent="0.2">
      <c r="A231" s="244" t="str">
        <f t="shared" si="6"/>
        <v>Tab4_Cell_B71</v>
      </c>
      <c r="B231" s="250">
        <v>4</v>
      </c>
      <c r="C231" s="342" t="s">
        <v>8226</v>
      </c>
      <c r="D231" s="250" t="s">
        <v>7541</v>
      </c>
      <c r="E231" s="394" t="s">
        <v>3618</v>
      </c>
      <c r="F231" s="388" t="s">
        <v>3619</v>
      </c>
      <c r="G231" s="388" t="s">
        <v>3620</v>
      </c>
      <c r="H231" s="388" t="s">
        <v>6659</v>
      </c>
      <c r="I231" s="388" t="s">
        <v>2863</v>
      </c>
      <c r="J231" s="388" t="s">
        <v>3621</v>
      </c>
      <c r="K231" s="388" t="s">
        <v>3622</v>
      </c>
      <c r="L231" s="388" t="s">
        <v>3623</v>
      </c>
      <c r="M231" s="388" t="s">
        <v>2719</v>
      </c>
      <c r="N231" s="388" t="s">
        <v>2868</v>
      </c>
      <c r="O231" s="388" t="s">
        <v>6559</v>
      </c>
      <c r="P231" s="394" t="s">
        <v>3625</v>
      </c>
      <c r="Q231" s="393" t="s">
        <v>7850</v>
      </c>
      <c r="R231" s="389" t="s">
        <v>9364</v>
      </c>
      <c r="S231" s="389" t="s">
        <v>3626</v>
      </c>
      <c r="T231" s="244" t="str">
        <f t="shared" si="7"/>
        <v>Tab4_Cell_B71</v>
      </c>
    </row>
    <row r="232" spans="1:20" s="244" customFormat="1" ht="25.5" x14ac:dyDescent="0.2">
      <c r="A232" s="244" t="str">
        <f t="shared" si="6"/>
        <v>Tab4_Cell_B83</v>
      </c>
      <c r="B232" s="250">
        <v>4</v>
      </c>
      <c r="C232" s="342" t="s">
        <v>8227</v>
      </c>
      <c r="D232" s="250" t="s">
        <v>5829</v>
      </c>
      <c r="E232" s="388" t="s">
        <v>2873</v>
      </c>
      <c r="F232" s="388" t="s">
        <v>2874</v>
      </c>
      <c r="G232" s="388" t="s">
        <v>2875</v>
      </c>
      <c r="H232" s="388" t="s">
        <v>4</v>
      </c>
      <c r="I232" s="388" t="s">
        <v>2876</v>
      </c>
      <c r="J232" s="388" t="s">
        <v>2877</v>
      </c>
      <c r="K232" s="388" t="s">
        <v>2878</v>
      </c>
      <c r="L232" s="388" t="s">
        <v>2879</v>
      </c>
      <c r="M232" s="388" t="s">
        <v>2880</v>
      </c>
      <c r="N232" s="388" t="s">
        <v>2881</v>
      </c>
      <c r="O232" s="388" t="s">
        <v>6548</v>
      </c>
      <c r="P232" s="388" t="s">
        <v>2882</v>
      </c>
      <c r="Q232" s="393" t="s">
        <v>7790</v>
      </c>
      <c r="R232" s="389" t="s">
        <v>9937</v>
      </c>
      <c r="S232" s="389" t="s">
        <v>2883</v>
      </c>
      <c r="T232" s="244" t="str">
        <f t="shared" si="7"/>
        <v>Tab4_Cell_B83</v>
      </c>
    </row>
    <row r="233" spans="1:20" s="244" customFormat="1" ht="76.5" x14ac:dyDescent="0.2">
      <c r="A233" s="244" t="str">
        <f t="shared" si="6"/>
        <v>Tab4_Cell_B86</v>
      </c>
      <c r="B233" s="250">
        <v>4</v>
      </c>
      <c r="C233" s="342" t="s">
        <v>8251</v>
      </c>
      <c r="D233" s="250" t="s">
        <v>7538</v>
      </c>
      <c r="E233" s="388" t="s">
        <v>2884</v>
      </c>
      <c r="F233" s="388" t="s">
        <v>2885</v>
      </c>
      <c r="G233" s="388" t="s">
        <v>2886</v>
      </c>
      <c r="H233" s="388" t="s">
        <v>55</v>
      </c>
      <c r="I233" s="388" t="s">
        <v>2887</v>
      </c>
      <c r="J233" s="388" t="s">
        <v>2888</v>
      </c>
      <c r="K233" s="388" t="s">
        <v>7555</v>
      </c>
      <c r="L233" s="388" t="s">
        <v>2889</v>
      </c>
      <c r="M233" s="388" t="s">
        <v>2890</v>
      </c>
      <c r="N233" s="388" t="s">
        <v>2891</v>
      </c>
      <c r="O233" s="388" t="s">
        <v>6554</v>
      </c>
      <c r="P233" s="388" t="s">
        <v>2892</v>
      </c>
      <c r="Q233" s="393" t="s">
        <v>7791</v>
      </c>
      <c r="R233" s="389" t="s">
        <v>9365</v>
      </c>
      <c r="S233" s="389" t="s">
        <v>2893</v>
      </c>
      <c r="T233" s="244" t="str">
        <f t="shared" si="7"/>
        <v>Tab4_Cell_B86</v>
      </c>
    </row>
    <row r="234" spans="1:20" s="244" customFormat="1" ht="51" x14ac:dyDescent="0.2">
      <c r="A234" s="244" t="str">
        <f t="shared" si="6"/>
        <v>Tab4_Cell_B94</v>
      </c>
      <c r="B234" s="250">
        <v>4</v>
      </c>
      <c r="C234" s="342" t="s">
        <v>8229</v>
      </c>
      <c r="D234" s="250" t="s">
        <v>7539</v>
      </c>
      <c r="E234" s="394" t="s">
        <v>9320</v>
      </c>
      <c r="F234" s="388" t="s">
        <v>2894</v>
      </c>
      <c r="G234" s="388" t="s">
        <v>2895</v>
      </c>
      <c r="H234" s="388" t="s">
        <v>7591</v>
      </c>
      <c r="I234" s="388" t="s">
        <v>7631</v>
      </c>
      <c r="J234" s="388" t="s">
        <v>7632</v>
      </c>
      <c r="K234" s="388" t="s">
        <v>7633</v>
      </c>
      <c r="L234" s="388" t="s">
        <v>7634</v>
      </c>
      <c r="M234" s="388" t="s">
        <v>7635</v>
      </c>
      <c r="N234" s="388" t="s">
        <v>7636</v>
      </c>
      <c r="O234" s="388" t="s">
        <v>7637</v>
      </c>
      <c r="P234" s="388" t="s">
        <v>7638</v>
      </c>
      <c r="Q234" s="393" t="s">
        <v>7792</v>
      </c>
      <c r="R234" s="389" t="s">
        <v>9366</v>
      </c>
      <c r="S234" s="389" t="s">
        <v>7639</v>
      </c>
      <c r="T234" s="244" t="str">
        <f t="shared" si="7"/>
        <v>Tab4_Cell_B94</v>
      </c>
    </row>
    <row r="235" spans="1:20" s="244" customFormat="1" ht="63.75" x14ac:dyDescent="0.2">
      <c r="A235" s="244" t="str">
        <f t="shared" si="6"/>
        <v>Tab4_Cell_B102</v>
      </c>
      <c r="B235" s="250">
        <v>4</v>
      </c>
      <c r="C235" s="342" t="s">
        <v>8230</v>
      </c>
      <c r="D235" s="250" t="s">
        <v>7540</v>
      </c>
      <c r="E235" s="394" t="s">
        <v>9321</v>
      </c>
      <c r="F235" s="388" t="s">
        <v>2896</v>
      </c>
      <c r="G235" s="388" t="s">
        <v>2897</v>
      </c>
      <c r="H235" s="388" t="s">
        <v>7592</v>
      </c>
      <c r="I235" s="388" t="s">
        <v>7622</v>
      </c>
      <c r="J235" s="388" t="s">
        <v>7623</v>
      </c>
      <c r="K235" s="388" t="s">
        <v>7624</v>
      </c>
      <c r="L235" s="388" t="s">
        <v>7625</v>
      </c>
      <c r="M235" s="388" t="s">
        <v>7626</v>
      </c>
      <c r="N235" s="388" t="s">
        <v>7627</v>
      </c>
      <c r="O235" s="388" t="s">
        <v>7628</v>
      </c>
      <c r="P235" s="388" t="s">
        <v>7629</v>
      </c>
      <c r="Q235" s="393" t="s">
        <v>7793</v>
      </c>
      <c r="R235" s="389" t="s">
        <v>9367</v>
      </c>
      <c r="S235" s="389" t="s">
        <v>7630</v>
      </c>
      <c r="T235" s="244" t="str">
        <f t="shared" si="7"/>
        <v>Tab4_Cell_B102</v>
      </c>
    </row>
    <row r="236" spans="1:20" s="244" customFormat="1" ht="25.5" x14ac:dyDescent="0.2">
      <c r="A236" s="244" t="str">
        <f t="shared" si="6"/>
        <v>Tab4_Cell_B111</v>
      </c>
      <c r="B236" s="250">
        <v>4</v>
      </c>
      <c r="C236" s="250"/>
      <c r="D236" s="250" t="s">
        <v>2902</v>
      </c>
      <c r="E236" s="394" t="s">
        <v>9322</v>
      </c>
      <c r="F236" s="388" t="s">
        <v>2899</v>
      </c>
      <c r="G236" s="388" t="s">
        <v>2900</v>
      </c>
      <c r="H236" s="388" t="s">
        <v>7593</v>
      </c>
      <c r="I236" s="388" t="s">
        <v>7614</v>
      </c>
      <c r="J236" s="388" t="s">
        <v>7615</v>
      </c>
      <c r="K236" s="388" t="s">
        <v>7616</v>
      </c>
      <c r="L236" s="388" t="s">
        <v>7617</v>
      </c>
      <c r="M236" s="388" t="s">
        <v>7618</v>
      </c>
      <c r="N236" s="388" t="s">
        <v>7619</v>
      </c>
      <c r="O236" s="388" t="s">
        <v>7620</v>
      </c>
      <c r="P236" s="388" t="s">
        <v>2901</v>
      </c>
      <c r="Q236" s="393" t="s">
        <v>7794</v>
      </c>
      <c r="R236" s="389" t="s">
        <v>9368</v>
      </c>
      <c r="S236" s="389" t="s">
        <v>7621</v>
      </c>
      <c r="T236" s="244" t="str">
        <f t="shared" si="7"/>
        <v>Tab4_Cell_B111</v>
      </c>
    </row>
    <row r="237" spans="1:20" s="311" customFormat="1" x14ac:dyDescent="0.2">
      <c r="A237" s="244" t="str">
        <f t="shared" si="6"/>
        <v>Tab_Cell_</v>
      </c>
      <c r="B237" s="250"/>
      <c r="C237" s="250"/>
      <c r="D237" s="250"/>
      <c r="E237" s="388"/>
      <c r="F237" s="388"/>
      <c r="G237" s="388"/>
      <c r="H237" s="388"/>
      <c r="I237" s="388"/>
      <c r="J237" s="388"/>
      <c r="K237" s="388"/>
      <c r="L237" s="388"/>
      <c r="M237" s="388"/>
      <c r="N237" s="388"/>
      <c r="O237" s="388"/>
      <c r="P237" s="388"/>
      <c r="Q237" s="393"/>
      <c r="R237" s="389"/>
      <c r="S237" s="389"/>
      <c r="T237" s="244" t="str">
        <f t="shared" si="7"/>
        <v>Tab_Cell_</v>
      </c>
    </row>
    <row r="238" spans="1:20" s="311" customFormat="1" x14ac:dyDescent="0.2">
      <c r="A238" s="244" t="str">
        <f t="shared" si="6"/>
        <v>Tab_Cell_</v>
      </c>
      <c r="B238" s="250"/>
      <c r="C238" s="250"/>
      <c r="D238" s="250"/>
      <c r="E238" s="388"/>
      <c r="F238" s="388"/>
      <c r="G238" s="388"/>
      <c r="H238" s="388"/>
      <c r="I238" s="388"/>
      <c r="J238" s="388"/>
      <c r="K238" s="388"/>
      <c r="L238" s="388"/>
      <c r="M238" s="388"/>
      <c r="N238" s="388"/>
      <c r="O238" s="388"/>
      <c r="P238" s="388"/>
      <c r="Q238" s="393"/>
      <c r="R238" s="388"/>
      <c r="S238" s="389"/>
      <c r="T238" s="244" t="str">
        <f t="shared" si="7"/>
        <v>Tab_Cell_</v>
      </c>
    </row>
    <row r="239" spans="1:20" s="244" customFormat="1" ht="38.25" x14ac:dyDescent="0.2">
      <c r="A239" s="244" t="str">
        <f t="shared" si="6"/>
        <v>Tab4_Cell_B124</v>
      </c>
      <c r="B239" s="250">
        <v>4</v>
      </c>
      <c r="C239" s="342" t="s">
        <v>8252</v>
      </c>
      <c r="D239" s="250" t="s">
        <v>1835</v>
      </c>
      <c r="E239" s="394" t="s">
        <v>9323</v>
      </c>
      <c r="F239" s="388" t="s">
        <v>2904</v>
      </c>
      <c r="G239" s="388" t="s">
        <v>2905</v>
      </c>
      <c r="H239" s="388" t="s">
        <v>7594</v>
      </c>
      <c r="I239" s="388" t="s">
        <v>7605</v>
      </c>
      <c r="J239" s="388" t="s">
        <v>7606</v>
      </c>
      <c r="K239" s="388" t="s">
        <v>7607</v>
      </c>
      <c r="L239" s="388" t="s">
        <v>7608</v>
      </c>
      <c r="M239" s="388" t="s">
        <v>7609</v>
      </c>
      <c r="N239" s="388" t="s">
        <v>7610</v>
      </c>
      <c r="O239" s="388" t="s">
        <v>7611</v>
      </c>
      <c r="P239" s="388" t="s">
        <v>7612</v>
      </c>
      <c r="Q239" s="393" t="s">
        <v>7795</v>
      </c>
      <c r="R239" s="389" t="s">
        <v>9938</v>
      </c>
      <c r="S239" s="389" t="s">
        <v>7613</v>
      </c>
      <c r="T239" s="244" t="str">
        <f t="shared" si="7"/>
        <v>Tab4_Cell_B124</v>
      </c>
    </row>
    <row r="240" spans="1:20" s="244" customFormat="1" ht="38.25" x14ac:dyDescent="0.2">
      <c r="A240" s="244" t="str">
        <f t="shared" si="6"/>
        <v>Tab4_Cell_B132</v>
      </c>
      <c r="B240" s="250">
        <v>4</v>
      </c>
      <c r="C240" s="342" t="s">
        <v>8253</v>
      </c>
      <c r="D240" s="250" t="s">
        <v>5876</v>
      </c>
      <c r="E240" s="394" t="s">
        <v>9324</v>
      </c>
      <c r="F240" s="388" t="s">
        <v>2907</v>
      </c>
      <c r="G240" s="388" t="s">
        <v>2908</v>
      </c>
      <c r="H240" s="388" t="s">
        <v>7595</v>
      </c>
      <c r="I240" s="388" t="s">
        <v>7597</v>
      </c>
      <c r="J240" s="388" t="s">
        <v>7596</v>
      </c>
      <c r="K240" s="388" t="s">
        <v>7598</v>
      </c>
      <c r="L240" s="388" t="s">
        <v>7599</v>
      </c>
      <c r="M240" s="388" t="s">
        <v>7600</v>
      </c>
      <c r="N240" s="388" t="s">
        <v>7601</v>
      </c>
      <c r="O240" s="388" t="s">
        <v>7602</v>
      </c>
      <c r="P240" s="388" t="s">
        <v>7603</v>
      </c>
      <c r="Q240" s="393" t="s">
        <v>7796</v>
      </c>
      <c r="R240" s="389" t="s">
        <v>9369</v>
      </c>
      <c r="S240" s="389" t="s">
        <v>7604</v>
      </c>
      <c r="T240" s="244" t="str">
        <f t="shared" si="7"/>
        <v>Tab4_Cell_B132</v>
      </c>
    </row>
    <row r="241" spans="1:20" s="244" customFormat="1" x14ac:dyDescent="0.2">
      <c r="A241" s="244" t="str">
        <f t="shared" si="6"/>
        <v>Tab4_Cell_C11</v>
      </c>
      <c r="B241" s="250">
        <v>4</v>
      </c>
      <c r="C241" s="342" t="s">
        <v>8216</v>
      </c>
      <c r="D241" s="250" t="s">
        <v>783</v>
      </c>
      <c r="E241" s="388" t="s">
        <v>2685</v>
      </c>
      <c r="F241" s="388" t="s">
        <v>2686</v>
      </c>
      <c r="G241" s="388" t="s">
        <v>2687</v>
      </c>
      <c r="H241" s="388" t="s">
        <v>2688</v>
      </c>
      <c r="I241" s="388" t="s">
        <v>2689</v>
      </c>
      <c r="J241" s="388" t="s">
        <v>2690</v>
      </c>
      <c r="K241" s="388" t="s">
        <v>2691</v>
      </c>
      <c r="L241" s="388" t="s">
        <v>2692</v>
      </c>
      <c r="M241" s="388" t="s">
        <v>2693</v>
      </c>
      <c r="N241" s="388" t="s">
        <v>2694</v>
      </c>
      <c r="O241" s="388" t="s">
        <v>2695</v>
      </c>
      <c r="P241" s="388" t="s">
        <v>2696</v>
      </c>
      <c r="Q241" s="393" t="s">
        <v>7777</v>
      </c>
      <c r="R241" s="389" t="s">
        <v>9370</v>
      </c>
      <c r="S241" s="389" t="s">
        <v>2697</v>
      </c>
      <c r="T241" s="244" t="str">
        <f t="shared" si="7"/>
        <v>Tab4_Cell_C11</v>
      </c>
    </row>
    <row r="242" spans="1:20" s="244" customFormat="1" ht="25.5" x14ac:dyDescent="0.2">
      <c r="A242" s="244" t="str">
        <f t="shared" si="6"/>
        <v>Tab4_Cell_C12</v>
      </c>
      <c r="B242" s="250">
        <v>4</v>
      </c>
      <c r="C242" s="342" t="s">
        <v>8221</v>
      </c>
      <c r="D242" s="250" t="s">
        <v>797</v>
      </c>
      <c r="E242" s="388" t="s">
        <v>2698</v>
      </c>
      <c r="F242" s="388" t="s">
        <v>2699</v>
      </c>
      <c r="G242" s="388" t="s">
        <v>2700</v>
      </c>
      <c r="H242" s="388" t="s">
        <v>2701</v>
      </c>
      <c r="I242" s="388" t="s">
        <v>2702</v>
      </c>
      <c r="J242" s="388" t="s">
        <v>2703</v>
      </c>
      <c r="K242" s="388" t="s">
        <v>2704</v>
      </c>
      <c r="L242" s="388" t="s">
        <v>2705</v>
      </c>
      <c r="M242" s="388" t="s">
        <v>2706</v>
      </c>
      <c r="N242" s="388" t="s">
        <v>2707</v>
      </c>
      <c r="O242" s="388" t="s">
        <v>2708</v>
      </c>
      <c r="P242" s="388" t="s">
        <v>2709</v>
      </c>
      <c r="Q242" s="393" t="s">
        <v>7778</v>
      </c>
      <c r="R242" s="389" t="s">
        <v>9371</v>
      </c>
      <c r="S242" s="389" t="s">
        <v>2710</v>
      </c>
      <c r="T242" s="244" t="str">
        <f t="shared" si="7"/>
        <v>Tab4_Cell_C12</v>
      </c>
    </row>
    <row r="243" spans="1:20" s="244" customFormat="1" ht="25.5" x14ac:dyDescent="0.2">
      <c r="A243" s="244" t="str">
        <f t="shared" si="6"/>
        <v>Tab4_Cell_C13</v>
      </c>
      <c r="B243" s="250">
        <v>4</v>
      </c>
      <c r="C243" s="342" t="s">
        <v>8224</v>
      </c>
      <c r="D243" s="250" t="s">
        <v>811</v>
      </c>
      <c r="E243" s="388" t="s">
        <v>2711</v>
      </c>
      <c r="F243" s="388" t="s">
        <v>2712</v>
      </c>
      <c r="G243" s="388" t="s">
        <v>2713</v>
      </c>
      <c r="H243" s="388" t="s">
        <v>2714</v>
      </c>
      <c r="I243" s="388" t="s">
        <v>2715</v>
      </c>
      <c r="J243" s="388" t="s">
        <v>2716</v>
      </c>
      <c r="K243" s="388" t="s">
        <v>2717</v>
      </c>
      <c r="L243" s="388" t="s">
        <v>2718</v>
      </c>
      <c r="M243" s="388" t="s">
        <v>2719</v>
      </c>
      <c r="N243" s="388" t="s">
        <v>2720</v>
      </c>
      <c r="O243" s="388" t="s">
        <v>2721</v>
      </c>
      <c r="P243" s="388" t="s">
        <v>2722</v>
      </c>
      <c r="Q243" s="393" t="s">
        <v>7779</v>
      </c>
      <c r="R243" s="389" t="s">
        <v>9372</v>
      </c>
      <c r="S243" s="389" t="s">
        <v>2723</v>
      </c>
      <c r="T243" s="244" t="str">
        <f t="shared" si="7"/>
        <v>Tab4_Cell_C13</v>
      </c>
    </row>
    <row r="244" spans="1:20" s="244" customFormat="1" ht="25.5" x14ac:dyDescent="0.2">
      <c r="A244" s="244" t="str">
        <f t="shared" si="6"/>
        <v>Tab4_Cell_C14</v>
      </c>
      <c r="B244" s="250">
        <v>4</v>
      </c>
      <c r="C244" s="342" t="s">
        <v>8227</v>
      </c>
      <c r="D244" s="250" t="s">
        <v>825</v>
      </c>
      <c r="E244" s="388" t="s">
        <v>2724</v>
      </c>
      <c r="F244" s="388" t="s">
        <v>2725</v>
      </c>
      <c r="G244" s="388" t="s">
        <v>2726</v>
      </c>
      <c r="H244" s="388" t="s">
        <v>2727</v>
      </c>
      <c r="I244" s="388" t="s">
        <v>2728</v>
      </c>
      <c r="J244" s="388" t="s">
        <v>2729</v>
      </c>
      <c r="K244" s="388" t="s">
        <v>2730</v>
      </c>
      <c r="L244" s="388" t="s">
        <v>2731</v>
      </c>
      <c r="M244" s="388" t="s">
        <v>2732</v>
      </c>
      <c r="N244" s="388" t="s">
        <v>2733</v>
      </c>
      <c r="O244" s="388" t="s">
        <v>2734</v>
      </c>
      <c r="P244" s="388" t="s">
        <v>2735</v>
      </c>
      <c r="Q244" s="393" t="s">
        <v>7780</v>
      </c>
      <c r="R244" s="389" t="s">
        <v>9373</v>
      </c>
      <c r="S244" s="389" t="s">
        <v>2736</v>
      </c>
      <c r="T244" s="244" t="str">
        <f t="shared" si="7"/>
        <v>Tab4_Cell_C14</v>
      </c>
    </row>
    <row r="245" spans="1:20" s="244" customFormat="1" ht="38.25" x14ac:dyDescent="0.2">
      <c r="A245" s="244" t="str">
        <f t="shared" si="6"/>
        <v>Tab4_Cell_C26</v>
      </c>
      <c r="B245" s="250">
        <v>4</v>
      </c>
      <c r="C245" s="250" t="s">
        <v>126</v>
      </c>
      <c r="D245" s="250" t="s">
        <v>1243</v>
      </c>
      <c r="E245" s="388" t="s">
        <v>2909</v>
      </c>
      <c r="F245" s="388" t="s">
        <v>2910</v>
      </c>
      <c r="G245" s="388" t="s">
        <v>2911</v>
      </c>
      <c r="H245" s="388" t="s">
        <v>2912</v>
      </c>
      <c r="I245" s="388" t="s">
        <v>2913</v>
      </c>
      <c r="J245" s="388" t="s">
        <v>2914</v>
      </c>
      <c r="K245" s="388" t="s">
        <v>2915</v>
      </c>
      <c r="L245" s="388" t="s">
        <v>2916</v>
      </c>
      <c r="M245" s="388" t="s">
        <v>2917</v>
      </c>
      <c r="N245" s="388" t="s">
        <v>2918</v>
      </c>
      <c r="O245" s="388" t="s">
        <v>2919</v>
      </c>
      <c r="P245" s="388" t="s">
        <v>2920</v>
      </c>
      <c r="Q245" s="388" t="s">
        <v>10175</v>
      </c>
      <c r="R245" s="389" t="s">
        <v>9374</v>
      </c>
      <c r="S245" s="389" t="s">
        <v>2921</v>
      </c>
      <c r="T245" s="244" t="str">
        <f t="shared" si="7"/>
        <v>Tab4_Cell_C26</v>
      </c>
    </row>
    <row r="246" spans="1:20" s="244" customFormat="1" ht="25.5" x14ac:dyDescent="0.2">
      <c r="A246" s="244" t="str">
        <f t="shared" si="6"/>
        <v>Tab4_Cell_C27</v>
      </c>
      <c r="B246" s="250">
        <v>4</v>
      </c>
      <c r="C246" s="250" t="s">
        <v>127</v>
      </c>
      <c r="D246" s="250" t="s">
        <v>1257</v>
      </c>
      <c r="E246" s="388" t="s">
        <v>2922</v>
      </c>
      <c r="F246" s="388" t="s">
        <v>2923</v>
      </c>
      <c r="G246" s="388" t="s">
        <v>2924</v>
      </c>
      <c r="H246" s="388" t="s">
        <v>2925</v>
      </c>
      <c r="I246" s="388" t="s">
        <v>2926</v>
      </c>
      <c r="J246" s="388" t="s">
        <v>2927</v>
      </c>
      <c r="K246" s="388" t="s">
        <v>2928</v>
      </c>
      <c r="L246" s="388" t="s">
        <v>2929</v>
      </c>
      <c r="M246" s="388" t="s">
        <v>2930</v>
      </c>
      <c r="N246" s="388" t="s">
        <v>2931</v>
      </c>
      <c r="O246" s="388" t="s">
        <v>2932</v>
      </c>
      <c r="P246" s="388" t="s">
        <v>2933</v>
      </c>
      <c r="Q246" s="388" t="s">
        <v>10176</v>
      </c>
      <c r="R246" s="389" t="s">
        <v>9375</v>
      </c>
      <c r="S246" s="389" t="s">
        <v>2934</v>
      </c>
      <c r="T246" s="244" t="str">
        <f t="shared" si="7"/>
        <v>Tab4_Cell_C27</v>
      </c>
    </row>
    <row r="247" spans="1:20" s="244" customFormat="1" ht="25.5" x14ac:dyDescent="0.2">
      <c r="A247" s="244" t="str">
        <f t="shared" si="6"/>
        <v>Tab4_Cell_C28</v>
      </c>
      <c r="B247" s="250">
        <v>4</v>
      </c>
      <c r="C247" s="250" t="s">
        <v>128</v>
      </c>
      <c r="D247" s="250" t="s">
        <v>2935</v>
      </c>
      <c r="E247" s="388" t="s">
        <v>9748</v>
      </c>
      <c r="F247" s="388" t="s">
        <v>2936</v>
      </c>
      <c r="G247" s="388" t="s">
        <v>2937</v>
      </c>
      <c r="H247" s="388" t="s">
        <v>2938</v>
      </c>
      <c r="I247" s="388" t="s">
        <v>2939</v>
      </c>
      <c r="J247" s="388" t="s">
        <v>2940</v>
      </c>
      <c r="K247" s="388" t="s">
        <v>2941</v>
      </c>
      <c r="L247" s="388" t="s">
        <v>2942</v>
      </c>
      <c r="M247" s="388" t="s">
        <v>2943</v>
      </c>
      <c r="N247" s="388" t="s">
        <v>2944</v>
      </c>
      <c r="O247" s="388" t="s">
        <v>2945</v>
      </c>
      <c r="P247" s="388" t="s">
        <v>2946</v>
      </c>
      <c r="Q247" s="393" t="s">
        <v>7797</v>
      </c>
      <c r="R247" s="389" t="s">
        <v>9376</v>
      </c>
      <c r="S247" s="389" t="s">
        <v>2947</v>
      </c>
      <c r="T247" s="244" t="str">
        <f t="shared" si="7"/>
        <v>Tab4_Cell_C28</v>
      </c>
    </row>
    <row r="248" spans="1:20" s="244" customFormat="1" ht="38.25" x14ac:dyDescent="0.2">
      <c r="A248" s="244" t="str">
        <f t="shared" si="6"/>
        <v>Tab4_Cell_C29</v>
      </c>
      <c r="B248" s="250">
        <v>4</v>
      </c>
      <c r="C248" s="250" t="s">
        <v>129</v>
      </c>
      <c r="D248" s="250" t="s">
        <v>2948</v>
      </c>
      <c r="E248" s="388" t="s">
        <v>9749</v>
      </c>
      <c r="F248" s="388" t="s">
        <v>2949</v>
      </c>
      <c r="G248" s="388" t="s">
        <v>2950</v>
      </c>
      <c r="H248" s="388" t="s">
        <v>2951</v>
      </c>
      <c r="I248" s="388" t="s">
        <v>2952</v>
      </c>
      <c r="J248" s="388" t="s">
        <v>2953</v>
      </c>
      <c r="K248" s="388" t="s">
        <v>7556</v>
      </c>
      <c r="L248" s="388" t="s">
        <v>2955</v>
      </c>
      <c r="M248" s="388" t="s">
        <v>2956</v>
      </c>
      <c r="N248" s="388" t="s">
        <v>2957</v>
      </c>
      <c r="O248" s="388" t="s">
        <v>2958</v>
      </c>
      <c r="P248" s="388" t="s">
        <v>2959</v>
      </c>
      <c r="Q248" s="393" t="s">
        <v>7798</v>
      </c>
      <c r="R248" s="389" t="s">
        <v>9939</v>
      </c>
      <c r="S248" s="389" t="s">
        <v>2960</v>
      </c>
      <c r="T248" s="244" t="str">
        <f t="shared" si="7"/>
        <v>Tab4_Cell_C29</v>
      </c>
    </row>
    <row r="249" spans="1:20" s="244" customFormat="1" ht="51" x14ac:dyDescent="0.2">
      <c r="A249" s="244" t="str">
        <f t="shared" si="6"/>
        <v>Tab4_Cell_C30</v>
      </c>
      <c r="B249" s="250">
        <v>4</v>
      </c>
      <c r="C249" s="250" t="s">
        <v>130</v>
      </c>
      <c r="D249" s="250" t="s">
        <v>922</v>
      </c>
      <c r="E249" s="388" t="s">
        <v>9750</v>
      </c>
      <c r="F249" s="388" t="s">
        <v>2961</v>
      </c>
      <c r="G249" s="388" t="s">
        <v>2962</v>
      </c>
      <c r="H249" s="388" t="s">
        <v>2963</v>
      </c>
      <c r="I249" s="388" t="s">
        <v>2964</v>
      </c>
      <c r="J249" s="388" t="s">
        <v>2965</v>
      </c>
      <c r="K249" s="388" t="s">
        <v>2966</v>
      </c>
      <c r="L249" s="388" t="s">
        <v>2967</v>
      </c>
      <c r="M249" s="388" t="s">
        <v>2968</v>
      </c>
      <c r="N249" s="388" t="s">
        <v>2969</v>
      </c>
      <c r="O249" s="388" t="s">
        <v>2970</v>
      </c>
      <c r="P249" s="388" t="s">
        <v>2971</v>
      </c>
      <c r="Q249" s="393" t="s">
        <v>7799</v>
      </c>
      <c r="R249" s="389" t="s">
        <v>9940</v>
      </c>
      <c r="S249" s="389" t="s">
        <v>2972</v>
      </c>
      <c r="T249" s="244" t="str">
        <f t="shared" si="7"/>
        <v>Tab4_Cell_C30</v>
      </c>
    </row>
    <row r="250" spans="1:20" s="244" customFormat="1" ht="25.5" x14ac:dyDescent="0.2">
      <c r="A250" s="244" t="str">
        <f t="shared" si="6"/>
        <v>Tab4_Cell_C31</v>
      </c>
      <c r="B250" s="250">
        <v>4</v>
      </c>
      <c r="C250" s="250" t="s">
        <v>19</v>
      </c>
      <c r="D250" s="250" t="s">
        <v>935</v>
      </c>
      <c r="E250" s="388" t="s">
        <v>9751</v>
      </c>
      <c r="F250" s="388" t="s">
        <v>7511</v>
      </c>
      <c r="G250" s="388" t="s">
        <v>7510</v>
      </c>
      <c r="H250" s="388" t="s">
        <v>2973</v>
      </c>
      <c r="I250" s="388" t="s">
        <v>7512</v>
      </c>
      <c r="J250" s="388" t="s">
        <v>7191</v>
      </c>
      <c r="K250" s="388" t="s">
        <v>7513</v>
      </c>
      <c r="L250" s="388" t="s">
        <v>7514</v>
      </c>
      <c r="M250" s="388" t="s">
        <v>7515</v>
      </c>
      <c r="N250" s="388" t="s">
        <v>7516</v>
      </c>
      <c r="O250" s="388" t="s">
        <v>7517</v>
      </c>
      <c r="P250" s="388" t="s">
        <v>7518</v>
      </c>
      <c r="Q250" s="388" t="s">
        <v>10177</v>
      </c>
      <c r="R250" s="389" t="s">
        <v>9941</v>
      </c>
      <c r="S250" s="389" t="s">
        <v>7519</v>
      </c>
      <c r="T250" s="244" t="str">
        <f t="shared" si="7"/>
        <v>Tab4_Cell_C31</v>
      </c>
    </row>
    <row r="251" spans="1:20" s="244" customFormat="1" ht="38.25" x14ac:dyDescent="0.2">
      <c r="A251" s="244" t="str">
        <f t="shared" si="6"/>
        <v>Tab4_Cell_C36</v>
      </c>
      <c r="B251" s="250">
        <v>4</v>
      </c>
      <c r="C251" s="250" t="s">
        <v>20</v>
      </c>
      <c r="D251" s="250" t="s">
        <v>997</v>
      </c>
      <c r="E251" s="388" t="s">
        <v>2974</v>
      </c>
      <c r="F251" s="388" t="s">
        <v>2975</v>
      </c>
      <c r="G251" s="388" t="s">
        <v>2976</v>
      </c>
      <c r="H251" s="388" t="s">
        <v>2977</v>
      </c>
      <c r="I251" s="388" t="s">
        <v>2978</v>
      </c>
      <c r="J251" s="388" t="s">
        <v>2979</v>
      </c>
      <c r="K251" s="388" t="s">
        <v>2980</v>
      </c>
      <c r="L251" s="388" t="s">
        <v>2981</v>
      </c>
      <c r="M251" s="388" t="s">
        <v>2982</v>
      </c>
      <c r="N251" s="388" t="s">
        <v>2983</v>
      </c>
      <c r="O251" s="388" t="s">
        <v>2984</v>
      </c>
      <c r="P251" s="388" t="s">
        <v>2985</v>
      </c>
      <c r="Q251" s="388" t="s">
        <v>10178</v>
      </c>
      <c r="R251" s="389" t="s">
        <v>9377</v>
      </c>
      <c r="S251" s="389" t="s">
        <v>2986</v>
      </c>
      <c r="T251" s="244" t="str">
        <f t="shared" si="7"/>
        <v>Tab4_Cell_C36</v>
      </c>
    </row>
    <row r="252" spans="1:20" s="244" customFormat="1" ht="25.5" x14ac:dyDescent="0.2">
      <c r="A252" s="244" t="str">
        <f t="shared" si="6"/>
        <v>Tab4_Cell_C37</v>
      </c>
      <c r="B252" s="250">
        <v>4</v>
      </c>
      <c r="C252" s="250" t="s">
        <v>131</v>
      </c>
      <c r="D252" s="250" t="s">
        <v>1009</v>
      </c>
      <c r="E252" s="388" t="s">
        <v>2987</v>
      </c>
      <c r="F252" s="388" t="s">
        <v>2988</v>
      </c>
      <c r="G252" s="388" t="s">
        <v>2989</v>
      </c>
      <c r="H252" s="388" t="s">
        <v>2990</v>
      </c>
      <c r="I252" s="388" t="s">
        <v>2991</v>
      </c>
      <c r="J252" s="388" t="s">
        <v>2992</v>
      </c>
      <c r="K252" s="388" t="s">
        <v>2993</v>
      </c>
      <c r="L252" s="388" t="s">
        <v>2994</v>
      </c>
      <c r="M252" s="388" t="s">
        <v>2995</v>
      </c>
      <c r="N252" s="388" t="s">
        <v>2996</v>
      </c>
      <c r="O252" s="388" t="s">
        <v>2997</v>
      </c>
      <c r="P252" s="388" t="s">
        <v>2998</v>
      </c>
      <c r="Q252" s="393" t="s">
        <v>7800</v>
      </c>
      <c r="R252" s="389" t="s">
        <v>9378</v>
      </c>
      <c r="S252" s="389" t="s">
        <v>2999</v>
      </c>
      <c r="T252" s="244" t="str">
        <f t="shared" si="7"/>
        <v>Tab4_Cell_C37</v>
      </c>
    </row>
    <row r="253" spans="1:20" s="244" customFormat="1" ht="25.5" x14ac:dyDescent="0.2">
      <c r="A253" s="244" t="str">
        <f t="shared" si="6"/>
        <v>Tab4_Cell_C38</v>
      </c>
      <c r="B253" s="250">
        <v>4</v>
      </c>
      <c r="C253" s="250" t="s">
        <v>132</v>
      </c>
      <c r="D253" s="250" t="s">
        <v>1020</v>
      </c>
      <c r="E253" s="388" t="s">
        <v>9748</v>
      </c>
      <c r="F253" s="388" t="s">
        <v>2936</v>
      </c>
      <c r="G253" s="388" t="s">
        <v>2937</v>
      </c>
      <c r="H253" s="388" t="s">
        <v>2938</v>
      </c>
      <c r="I253" s="388" t="s">
        <v>2939</v>
      </c>
      <c r="J253" s="388" t="s">
        <v>2940</v>
      </c>
      <c r="K253" s="388" t="s">
        <v>2941</v>
      </c>
      <c r="L253" s="388" t="s">
        <v>2942</v>
      </c>
      <c r="M253" s="388" t="s">
        <v>2943</v>
      </c>
      <c r="N253" s="388" t="s">
        <v>2944</v>
      </c>
      <c r="O253" s="388" t="s">
        <v>2945</v>
      </c>
      <c r="P253" s="388" t="s">
        <v>2946</v>
      </c>
      <c r="Q253" s="393" t="s">
        <v>7797</v>
      </c>
      <c r="R253" s="389" t="s">
        <v>9376</v>
      </c>
      <c r="S253" s="389" t="s">
        <v>2947</v>
      </c>
      <c r="T253" s="244" t="str">
        <f t="shared" si="7"/>
        <v>Tab4_Cell_C38</v>
      </c>
    </row>
    <row r="254" spans="1:20" s="244" customFormat="1" ht="38.25" x14ac:dyDescent="0.2">
      <c r="A254" s="244" t="str">
        <f t="shared" si="6"/>
        <v>Tab4_Cell_C39</v>
      </c>
      <c r="B254" s="250">
        <v>4</v>
      </c>
      <c r="C254" s="250" t="s">
        <v>133</v>
      </c>
      <c r="D254" s="250" t="s">
        <v>1032</v>
      </c>
      <c r="E254" s="388" t="s">
        <v>9749</v>
      </c>
      <c r="F254" s="388" t="s">
        <v>2949</v>
      </c>
      <c r="G254" s="388" t="s">
        <v>2950</v>
      </c>
      <c r="H254" s="388" t="s">
        <v>2951</v>
      </c>
      <c r="I254" s="388" t="s">
        <v>3000</v>
      </c>
      <c r="J254" s="388" t="s">
        <v>2953</v>
      </c>
      <c r="K254" s="388" t="s">
        <v>7556</v>
      </c>
      <c r="L254" s="388" t="s">
        <v>2955</v>
      </c>
      <c r="M254" s="388" t="s">
        <v>3001</v>
      </c>
      <c r="N254" s="388" t="s">
        <v>2957</v>
      </c>
      <c r="O254" s="388" t="s">
        <v>2958</v>
      </c>
      <c r="P254" s="388" t="s">
        <v>2959</v>
      </c>
      <c r="Q254" s="393" t="s">
        <v>7798</v>
      </c>
      <c r="R254" s="389" t="s">
        <v>9939</v>
      </c>
      <c r="S254" s="389" t="s">
        <v>2960</v>
      </c>
      <c r="T254" s="244" t="str">
        <f t="shared" si="7"/>
        <v>Tab4_Cell_C39</v>
      </c>
    </row>
    <row r="255" spans="1:20" s="244" customFormat="1" ht="51" x14ac:dyDescent="0.2">
      <c r="A255" s="244" t="str">
        <f t="shared" si="6"/>
        <v>Tab4_Cell_C40</v>
      </c>
      <c r="B255" s="250">
        <v>4</v>
      </c>
      <c r="C255" s="250" t="s">
        <v>134</v>
      </c>
      <c r="D255" s="250" t="s">
        <v>1279</v>
      </c>
      <c r="E255" s="388" t="s">
        <v>9750</v>
      </c>
      <c r="F255" s="388" t="s">
        <v>2961</v>
      </c>
      <c r="G255" s="388" t="s">
        <v>2962</v>
      </c>
      <c r="H255" s="388" t="s">
        <v>2963</v>
      </c>
      <c r="I255" s="388" t="s">
        <v>3002</v>
      </c>
      <c r="J255" s="388" t="s">
        <v>2965</v>
      </c>
      <c r="K255" s="388" t="s">
        <v>2966</v>
      </c>
      <c r="L255" s="388" t="s">
        <v>2967</v>
      </c>
      <c r="M255" s="388" t="s">
        <v>3003</v>
      </c>
      <c r="N255" s="388" t="s">
        <v>2969</v>
      </c>
      <c r="O255" s="388" t="s">
        <v>2970</v>
      </c>
      <c r="P255" s="388" t="s">
        <v>2971</v>
      </c>
      <c r="Q255" s="393" t="s">
        <v>7799</v>
      </c>
      <c r="R255" s="389" t="s">
        <v>9942</v>
      </c>
      <c r="S255" s="389" t="s">
        <v>2972</v>
      </c>
      <c r="T255" s="244" t="str">
        <f t="shared" si="7"/>
        <v>Tab4_Cell_C40</v>
      </c>
    </row>
    <row r="256" spans="1:20" s="244" customFormat="1" ht="38.25" x14ac:dyDescent="0.2">
      <c r="A256" s="244" t="str">
        <f t="shared" si="6"/>
        <v>Tab4_Cell_C41</v>
      </c>
      <c r="B256" s="250">
        <v>4</v>
      </c>
      <c r="C256" s="250" t="s">
        <v>135</v>
      </c>
      <c r="D256" s="250" t="s">
        <v>1292</v>
      </c>
      <c r="E256" s="388" t="s">
        <v>3004</v>
      </c>
      <c r="F256" s="388" t="s">
        <v>3005</v>
      </c>
      <c r="G256" s="388" t="s">
        <v>3006</v>
      </c>
      <c r="H256" s="388" t="s">
        <v>3007</v>
      </c>
      <c r="I256" s="388" t="s">
        <v>3008</v>
      </c>
      <c r="J256" s="388" t="s">
        <v>3009</v>
      </c>
      <c r="K256" s="388" t="s">
        <v>3010</v>
      </c>
      <c r="L256" s="388" t="s">
        <v>3011</v>
      </c>
      <c r="M256" s="388" t="s">
        <v>3012</v>
      </c>
      <c r="N256" s="388" t="s">
        <v>3013</v>
      </c>
      <c r="O256" s="388" t="s">
        <v>3014</v>
      </c>
      <c r="P256" s="388" t="s">
        <v>3015</v>
      </c>
      <c r="Q256" s="393" t="s">
        <v>7801</v>
      </c>
      <c r="R256" s="389" t="s">
        <v>9943</v>
      </c>
      <c r="S256" s="389" t="s">
        <v>3016</v>
      </c>
      <c r="T256" s="244" t="str">
        <f t="shared" si="7"/>
        <v>Tab4_Cell_C41</v>
      </c>
    </row>
    <row r="257" spans="1:20" s="244" customFormat="1" ht="25.5" x14ac:dyDescent="0.2">
      <c r="A257" s="244" t="str">
        <f t="shared" si="6"/>
        <v>Tab4_Cell_C42</v>
      </c>
      <c r="B257" s="250">
        <v>4</v>
      </c>
      <c r="C257" s="250" t="s">
        <v>136</v>
      </c>
      <c r="D257" s="250" t="s">
        <v>1305</v>
      </c>
      <c r="E257" s="388" t="s">
        <v>3017</v>
      </c>
      <c r="F257" s="388" t="s">
        <v>3018</v>
      </c>
      <c r="G257" s="388" t="s">
        <v>3019</v>
      </c>
      <c r="H257" s="388" t="s">
        <v>3020</v>
      </c>
      <c r="I257" s="388" t="s">
        <v>3021</v>
      </c>
      <c r="J257" s="388" t="s">
        <v>3022</v>
      </c>
      <c r="K257" s="388" t="s">
        <v>3023</v>
      </c>
      <c r="L257" s="388" t="s">
        <v>3024</v>
      </c>
      <c r="M257" s="388" t="s">
        <v>3025</v>
      </c>
      <c r="N257" s="388" t="s">
        <v>3026</v>
      </c>
      <c r="O257" s="388" t="s">
        <v>3027</v>
      </c>
      <c r="P257" s="388" t="s">
        <v>3028</v>
      </c>
      <c r="Q257" s="393" t="s">
        <v>7802</v>
      </c>
      <c r="R257" s="389" t="s">
        <v>9379</v>
      </c>
      <c r="S257" s="389" t="s">
        <v>3029</v>
      </c>
      <c r="T257" s="244" t="str">
        <f t="shared" si="7"/>
        <v>Tab4_Cell_C42</v>
      </c>
    </row>
    <row r="258" spans="1:20" s="244" customFormat="1" ht="38.25" x14ac:dyDescent="0.2">
      <c r="A258" s="244" t="str">
        <f t="shared" si="6"/>
        <v>Tab4_Cell_C43</v>
      </c>
      <c r="B258" s="250">
        <v>4</v>
      </c>
      <c r="C258" s="250" t="s">
        <v>137</v>
      </c>
      <c r="D258" s="250" t="s">
        <v>1319</v>
      </c>
      <c r="E258" s="388" t="s">
        <v>3030</v>
      </c>
      <c r="F258" s="388" t="s">
        <v>3031</v>
      </c>
      <c r="G258" s="388" t="s">
        <v>3032</v>
      </c>
      <c r="H258" s="388" t="s">
        <v>3033</v>
      </c>
      <c r="I258" s="388" t="s">
        <v>3034</v>
      </c>
      <c r="J258" s="388" t="s">
        <v>3035</v>
      </c>
      <c r="K258" s="388" t="s">
        <v>3036</v>
      </c>
      <c r="L258" s="388" t="s">
        <v>3037</v>
      </c>
      <c r="M258" s="388" t="s">
        <v>3038</v>
      </c>
      <c r="N258" s="388" t="s">
        <v>3039</v>
      </c>
      <c r="O258" s="388" t="s">
        <v>3040</v>
      </c>
      <c r="P258" s="388" t="s">
        <v>3041</v>
      </c>
      <c r="Q258" s="393" t="s">
        <v>7803</v>
      </c>
      <c r="R258" s="389" t="s">
        <v>9944</v>
      </c>
      <c r="S258" s="389" t="s">
        <v>3042</v>
      </c>
      <c r="T258" s="244" t="str">
        <f t="shared" si="7"/>
        <v>Tab4_Cell_C43</v>
      </c>
    </row>
    <row r="259" spans="1:20" s="244" customFormat="1" ht="25.5" x14ac:dyDescent="0.2">
      <c r="A259" s="244" t="str">
        <f t="shared" si="6"/>
        <v>Tab4_Cell_C48</v>
      </c>
      <c r="B259" s="250">
        <v>4</v>
      </c>
      <c r="C259" s="250" t="s">
        <v>53</v>
      </c>
      <c r="D259" s="250" t="s">
        <v>3043</v>
      </c>
      <c r="E259" s="388" t="s">
        <v>3044</v>
      </c>
      <c r="F259" s="388" t="s">
        <v>3045</v>
      </c>
      <c r="G259" s="388" t="s">
        <v>3046</v>
      </c>
      <c r="H259" s="388" t="s">
        <v>3047</v>
      </c>
      <c r="I259" s="388" t="s">
        <v>3048</v>
      </c>
      <c r="J259" s="388" t="s">
        <v>3049</v>
      </c>
      <c r="K259" s="388" t="s">
        <v>3050</v>
      </c>
      <c r="L259" s="388" t="s">
        <v>3051</v>
      </c>
      <c r="M259" s="388" t="s">
        <v>3052</v>
      </c>
      <c r="N259" s="388" t="s">
        <v>3053</v>
      </c>
      <c r="O259" s="388" t="s">
        <v>3054</v>
      </c>
      <c r="P259" s="388" t="s">
        <v>3055</v>
      </c>
      <c r="Q259" s="393" t="s">
        <v>7804</v>
      </c>
      <c r="R259" s="389" t="s">
        <v>9380</v>
      </c>
      <c r="S259" s="389" t="s">
        <v>3056</v>
      </c>
      <c r="T259" s="244" t="str">
        <f t="shared" si="7"/>
        <v>Tab4_Cell_C48</v>
      </c>
    </row>
    <row r="260" spans="1:20" s="244" customFormat="1" ht="51" x14ac:dyDescent="0.2">
      <c r="A260" s="244" t="str">
        <f t="shared" si="6"/>
        <v>Tab4_Cell_C49</v>
      </c>
      <c r="B260" s="250">
        <v>4</v>
      </c>
      <c r="C260" s="250" t="s">
        <v>54</v>
      </c>
      <c r="D260" s="250" t="s">
        <v>3057</v>
      </c>
      <c r="E260" s="388" t="s">
        <v>3058</v>
      </c>
      <c r="F260" s="388" t="s">
        <v>3059</v>
      </c>
      <c r="G260" s="388" t="s">
        <v>3060</v>
      </c>
      <c r="H260" s="388" t="s">
        <v>3061</v>
      </c>
      <c r="I260" s="388" t="s">
        <v>3062</v>
      </c>
      <c r="J260" s="388" t="s">
        <v>3063</v>
      </c>
      <c r="K260" s="388" t="s">
        <v>3064</v>
      </c>
      <c r="L260" s="388" t="s">
        <v>3065</v>
      </c>
      <c r="M260" s="388" t="s">
        <v>3066</v>
      </c>
      <c r="N260" s="388" t="s">
        <v>3067</v>
      </c>
      <c r="O260" s="388" t="s">
        <v>3068</v>
      </c>
      <c r="P260" s="388" t="s">
        <v>3069</v>
      </c>
      <c r="Q260" s="393" t="s">
        <v>7805</v>
      </c>
      <c r="R260" s="389" t="s">
        <v>9945</v>
      </c>
      <c r="S260" s="389" t="s">
        <v>3070</v>
      </c>
      <c r="T260" s="244" t="str">
        <f t="shared" si="7"/>
        <v>Tab4_Cell_C49</v>
      </c>
    </row>
    <row r="261" spans="1:20" s="244" customFormat="1" ht="51" x14ac:dyDescent="0.2">
      <c r="A261" s="244" t="str">
        <f t="shared" si="6"/>
        <v>Tab4_Cell_C61</v>
      </c>
      <c r="B261" s="250">
        <v>4</v>
      </c>
      <c r="C261" s="250" t="s">
        <v>159</v>
      </c>
      <c r="D261" s="250" t="s">
        <v>3071</v>
      </c>
      <c r="E261" s="388" t="s">
        <v>3072</v>
      </c>
      <c r="F261" s="388" t="s">
        <v>3073</v>
      </c>
      <c r="G261" s="388" t="s">
        <v>3074</v>
      </c>
      <c r="H261" s="388" t="s">
        <v>3075</v>
      </c>
      <c r="I261" s="388" t="s">
        <v>9785</v>
      </c>
      <c r="J261" s="388" t="s">
        <v>3076</v>
      </c>
      <c r="K261" s="388" t="s">
        <v>3077</v>
      </c>
      <c r="L261" s="388" t="s">
        <v>3078</v>
      </c>
      <c r="M261" s="388" t="s">
        <v>3079</v>
      </c>
      <c r="N261" s="388" t="s">
        <v>3080</v>
      </c>
      <c r="O261" s="388" t="s">
        <v>6560</v>
      </c>
      <c r="P261" s="388" t="s">
        <v>3082</v>
      </c>
      <c r="Q261" s="393" t="s">
        <v>7806</v>
      </c>
      <c r="R261" s="389" t="s">
        <v>9381</v>
      </c>
      <c r="S261" s="389" t="s">
        <v>3083</v>
      </c>
      <c r="T261" s="244" t="str">
        <f t="shared" si="7"/>
        <v>Tab4_Cell_C61</v>
      </c>
    </row>
    <row r="262" spans="1:20" s="244" customFormat="1" ht="25.5" x14ac:dyDescent="0.2">
      <c r="A262" s="244" t="str">
        <f t="shared" si="6"/>
        <v>Tab4_Cell_C62</v>
      </c>
      <c r="B262" s="250">
        <v>4</v>
      </c>
      <c r="C262" s="250" t="s">
        <v>158</v>
      </c>
      <c r="D262" s="250" t="s">
        <v>3084</v>
      </c>
      <c r="E262" s="388" t="s">
        <v>3085</v>
      </c>
      <c r="F262" s="388" t="s">
        <v>3086</v>
      </c>
      <c r="G262" s="388" t="s">
        <v>3087</v>
      </c>
      <c r="H262" s="388" t="s">
        <v>3088</v>
      </c>
      <c r="I262" s="388" t="s">
        <v>9786</v>
      </c>
      <c r="J262" s="388" t="s">
        <v>3089</v>
      </c>
      <c r="K262" s="388" t="s">
        <v>3090</v>
      </c>
      <c r="L262" s="388" t="s">
        <v>3091</v>
      </c>
      <c r="M262" s="388" t="s">
        <v>3092</v>
      </c>
      <c r="N262" s="388" t="s">
        <v>3093</v>
      </c>
      <c r="O262" s="388" t="s">
        <v>3081</v>
      </c>
      <c r="P262" s="388" t="s">
        <v>3094</v>
      </c>
      <c r="Q262" s="393" t="s">
        <v>7807</v>
      </c>
      <c r="R262" s="389" t="s">
        <v>9382</v>
      </c>
      <c r="S262" s="389" t="s">
        <v>3095</v>
      </c>
      <c r="T262" s="244" t="str">
        <f t="shared" si="7"/>
        <v>Tab4_Cell_C62</v>
      </c>
    </row>
    <row r="263" spans="1:20" s="244" customFormat="1" ht="25.5" x14ac:dyDescent="0.2">
      <c r="A263" s="244" t="str">
        <f t="shared" si="6"/>
        <v>Tab4_Cell_C63</v>
      </c>
      <c r="B263" s="250">
        <v>4</v>
      </c>
      <c r="C263" s="250" t="s">
        <v>157</v>
      </c>
      <c r="D263" s="250" t="s">
        <v>3096</v>
      </c>
      <c r="E263" s="388" t="s">
        <v>9748</v>
      </c>
      <c r="F263" s="388" t="s">
        <v>2936</v>
      </c>
      <c r="G263" s="388" t="s">
        <v>2937</v>
      </c>
      <c r="H263" s="388" t="s">
        <v>2938</v>
      </c>
      <c r="I263" s="388" t="s">
        <v>2939</v>
      </c>
      <c r="J263" s="388" t="s">
        <v>2940</v>
      </c>
      <c r="K263" s="388" t="s">
        <v>2941</v>
      </c>
      <c r="L263" s="388" t="s">
        <v>3097</v>
      </c>
      <c r="M263" s="388" t="s">
        <v>2943</v>
      </c>
      <c r="N263" s="388" t="s">
        <v>2944</v>
      </c>
      <c r="O263" s="388" t="s">
        <v>2945</v>
      </c>
      <c r="P263" s="388" t="s">
        <v>3098</v>
      </c>
      <c r="Q263" s="393" t="s">
        <v>7797</v>
      </c>
      <c r="R263" s="389" t="s">
        <v>9376</v>
      </c>
      <c r="S263" s="389" t="s">
        <v>2947</v>
      </c>
      <c r="T263" s="244" t="str">
        <f t="shared" si="7"/>
        <v>Tab4_Cell_C63</v>
      </c>
    </row>
    <row r="264" spans="1:20" s="244" customFormat="1" ht="38.25" x14ac:dyDescent="0.2">
      <c r="A264" s="244" t="str">
        <f t="shared" si="6"/>
        <v>Tab4_Cell_C64</v>
      </c>
      <c r="B264" s="250">
        <v>4</v>
      </c>
      <c r="C264" s="250" t="s">
        <v>156</v>
      </c>
      <c r="D264" s="250" t="s">
        <v>3099</v>
      </c>
      <c r="E264" s="388" t="s">
        <v>9749</v>
      </c>
      <c r="F264" s="388" t="s">
        <v>2949</v>
      </c>
      <c r="G264" s="388" t="s">
        <v>2950</v>
      </c>
      <c r="H264" s="388" t="s">
        <v>2951</v>
      </c>
      <c r="I264" s="388" t="s">
        <v>2952</v>
      </c>
      <c r="J264" s="388" t="s">
        <v>2953</v>
      </c>
      <c r="K264" s="388" t="s">
        <v>7556</v>
      </c>
      <c r="L264" s="388" t="s">
        <v>2955</v>
      </c>
      <c r="M264" s="388" t="s">
        <v>2956</v>
      </c>
      <c r="N264" s="388" t="s">
        <v>2957</v>
      </c>
      <c r="O264" s="388" t="s">
        <v>2958</v>
      </c>
      <c r="P264" s="388" t="s">
        <v>2959</v>
      </c>
      <c r="Q264" s="393" t="s">
        <v>7798</v>
      </c>
      <c r="R264" s="389" t="s">
        <v>9939</v>
      </c>
      <c r="S264" s="389" t="s">
        <v>2960</v>
      </c>
      <c r="T264" s="244" t="str">
        <f t="shared" si="7"/>
        <v>Tab4_Cell_C64</v>
      </c>
    </row>
    <row r="265" spans="1:20" s="244" customFormat="1" ht="51" x14ac:dyDescent="0.2">
      <c r="A265" s="244" t="str">
        <f t="shared" si="6"/>
        <v>Tab4_Cell_C65</v>
      </c>
      <c r="B265" s="250">
        <v>4</v>
      </c>
      <c r="C265" s="250" t="s">
        <v>155</v>
      </c>
      <c r="D265" s="250" t="s">
        <v>3100</v>
      </c>
      <c r="E265" s="388" t="s">
        <v>9750</v>
      </c>
      <c r="F265" s="388" t="s">
        <v>2961</v>
      </c>
      <c r="G265" s="388" t="s">
        <v>2962</v>
      </c>
      <c r="H265" s="388" t="s">
        <v>2963</v>
      </c>
      <c r="I265" s="388" t="s">
        <v>3101</v>
      </c>
      <c r="J265" s="388" t="s">
        <v>2965</v>
      </c>
      <c r="K265" s="388" t="s">
        <v>2966</v>
      </c>
      <c r="L265" s="388" t="s">
        <v>2967</v>
      </c>
      <c r="M265" s="388" t="s">
        <v>2968</v>
      </c>
      <c r="N265" s="388" t="s">
        <v>2969</v>
      </c>
      <c r="O265" s="388" t="s">
        <v>2970</v>
      </c>
      <c r="P265" s="388" t="s">
        <v>2971</v>
      </c>
      <c r="Q265" s="393" t="s">
        <v>7799</v>
      </c>
      <c r="R265" s="389" t="s">
        <v>9942</v>
      </c>
      <c r="S265" s="389" t="s">
        <v>2972</v>
      </c>
      <c r="T265" s="244" t="str">
        <f t="shared" si="7"/>
        <v>Tab4_Cell_C65</v>
      </c>
    </row>
    <row r="266" spans="1:20" s="244" customFormat="1" ht="38.25" x14ac:dyDescent="0.2">
      <c r="A266" s="244" t="str">
        <f t="shared" si="6"/>
        <v>Tab4_Cell_C66</v>
      </c>
      <c r="B266" s="250">
        <v>4</v>
      </c>
      <c r="C266" s="250" t="s">
        <v>154</v>
      </c>
      <c r="D266" s="250" t="s">
        <v>3103</v>
      </c>
      <c r="E266" s="388" t="s">
        <v>7590</v>
      </c>
      <c r="F266" s="388" t="s">
        <v>3104</v>
      </c>
      <c r="G266" s="388" t="s">
        <v>3105</v>
      </c>
      <c r="H266" s="388" t="s">
        <v>3106</v>
      </c>
      <c r="I266" s="388" t="s">
        <v>3107</v>
      </c>
      <c r="J266" s="388" t="s">
        <v>7189</v>
      </c>
      <c r="K266" s="388" t="s">
        <v>3108</v>
      </c>
      <c r="L266" s="388" t="s">
        <v>3109</v>
      </c>
      <c r="M266" s="388" t="s">
        <v>7498</v>
      </c>
      <c r="N266" s="388" t="s">
        <v>3110</v>
      </c>
      <c r="O266" s="388" t="s">
        <v>3102</v>
      </c>
      <c r="P266" s="388" t="s">
        <v>3111</v>
      </c>
      <c r="Q266" s="393" t="s">
        <v>7808</v>
      </c>
      <c r="R266" s="389" t="s">
        <v>9383</v>
      </c>
      <c r="S266" s="389" t="s">
        <v>3112</v>
      </c>
      <c r="T266" s="244" t="str">
        <f t="shared" si="7"/>
        <v>Tab4_Cell_C66</v>
      </c>
    </row>
    <row r="267" spans="1:20" s="244" customFormat="1" ht="51" x14ac:dyDescent="0.2">
      <c r="A267" s="244" t="str">
        <f t="shared" si="6"/>
        <v>Tab4_Cell_C74</v>
      </c>
      <c r="B267" s="250">
        <v>4</v>
      </c>
      <c r="C267" s="250" t="s">
        <v>164</v>
      </c>
      <c r="D267" s="250" t="s">
        <v>3141</v>
      </c>
      <c r="E267" s="388" t="s">
        <v>3114</v>
      </c>
      <c r="F267" s="388" t="s">
        <v>3115</v>
      </c>
      <c r="G267" s="388" t="s">
        <v>3116</v>
      </c>
      <c r="H267" s="388" t="s">
        <v>3117</v>
      </c>
      <c r="I267" s="388" t="s">
        <v>3118</v>
      </c>
      <c r="J267" s="388" t="s">
        <v>3119</v>
      </c>
      <c r="K267" s="388" t="s">
        <v>3120</v>
      </c>
      <c r="L267" s="388" t="s">
        <v>3121</v>
      </c>
      <c r="M267" s="388" t="s">
        <v>3122</v>
      </c>
      <c r="N267" s="388" t="s">
        <v>3123</v>
      </c>
      <c r="O267" s="388" t="s">
        <v>6561</v>
      </c>
      <c r="P267" s="388" t="s">
        <v>3125</v>
      </c>
      <c r="Q267" s="393" t="s">
        <v>7809</v>
      </c>
      <c r="R267" s="389" t="s">
        <v>9384</v>
      </c>
      <c r="S267" s="389" t="s">
        <v>3126</v>
      </c>
      <c r="T267" s="244" t="str">
        <f t="shared" si="7"/>
        <v>Tab4_Cell_C74</v>
      </c>
    </row>
    <row r="268" spans="1:20" s="244" customFormat="1" ht="25.5" x14ac:dyDescent="0.2">
      <c r="A268" s="244" t="str">
        <f t="shared" si="6"/>
        <v>Tab4_Cell_C75</v>
      </c>
      <c r="B268" s="250">
        <v>4</v>
      </c>
      <c r="C268" s="250" t="s">
        <v>165</v>
      </c>
      <c r="D268" s="250" t="s">
        <v>3148</v>
      </c>
      <c r="E268" s="388" t="s">
        <v>3128</v>
      </c>
      <c r="F268" s="388" t="s">
        <v>3129</v>
      </c>
      <c r="G268" s="388" t="s">
        <v>3130</v>
      </c>
      <c r="H268" s="388" t="s">
        <v>3131</v>
      </c>
      <c r="I268" s="388" t="s">
        <v>3132</v>
      </c>
      <c r="J268" s="388" t="s">
        <v>3133</v>
      </c>
      <c r="K268" s="388" t="s">
        <v>3134</v>
      </c>
      <c r="L268" s="388" t="s">
        <v>3135</v>
      </c>
      <c r="M268" s="388" t="s">
        <v>3136</v>
      </c>
      <c r="N268" s="388" t="s">
        <v>3137</v>
      </c>
      <c r="O268" s="388" t="s">
        <v>3124</v>
      </c>
      <c r="P268" s="388" t="s">
        <v>3139</v>
      </c>
      <c r="Q268" s="393" t="s">
        <v>7810</v>
      </c>
      <c r="R268" s="389" t="s">
        <v>9385</v>
      </c>
      <c r="S268" s="389" t="s">
        <v>3140</v>
      </c>
      <c r="T268" s="244" t="str">
        <f t="shared" si="7"/>
        <v>Tab4_Cell_C75</v>
      </c>
    </row>
    <row r="269" spans="1:20" s="244" customFormat="1" ht="38.25" x14ac:dyDescent="0.2">
      <c r="A269" s="244" t="str">
        <f t="shared" si="6"/>
        <v>Tab4_Cell_C76</v>
      </c>
      <c r="B269" s="250">
        <v>4</v>
      </c>
      <c r="C269" s="250" t="s">
        <v>166</v>
      </c>
      <c r="D269" s="250" t="s">
        <v>3150</v>
      </c>
      <c r="E269" s="388" t="s">
        <v>9752</v>
      </c>
      <c r="F269" s="388" t="s">
        <v>3142</v>
      </c>
      <c r="G269" s="388" t="s">
        <v>3143</v>
      </c>
      <c r="H269" s="388" t="s">
        <v>2938</v>
      </c>
      <c r="I269" s="388" t="s">
        <v>3144</v>
      </c>
      <c r="J269" s="388" t="s">
        <v>2940</v>
      </c>
      <c r="K269" s="388" t="s">
        <v>3145</v>
      </c>
      <c r="L269" s="388" t="s">
        <v>3146</v>
      </c>
      <c r="M269" s="388" t="s">
        <v>2943</v>
      </c>
      <c r="N269" s="388" t="s">
        <v>2944</v>
      </c>
      <c r="O269" s="388" t="s">
        <v>3138</v>
      </c>
      <c r="P269" s="388" t="s">
        <v>3147</v>
      </c>
      <c r="Q269" s="393" t="s">
        <v>7797</v>
      </c>
      <c r="R269" s="389" t="s">
        <v>9376</v>
      </c>
      <c r="S269" s="389" t="s">
        <v>2947</v>
      </c>
      <c r="T269" s="244" t="str">
        <f t="shared" si="7"/>
        <v>Tab4_Cell_C76</v>
      </c>
    </row>
    <row r="270" spans="1:20" s="244" customFormat="1" ht="25.5" x14ac:dyDescent="0.2">
      <c r="A270" s="244" t="str">
        <f t="shared" si="6"/>
        <v>Tab4_Cell_C77</v>
      </c>
      <c r="B270" s="250">
        <v>4</v>
      </c>
      <c r="C270" s="250" t="s">
        <v>167</v>
      </c>
      <c r="D270" s="250" t="s">
        <v>3153</v>
      </c>
      <c r="E270" s="388" t="s">
        <v>9753</v>
      </c>
      <c r="F270" s="388" t="s">
        <v>2949</v>
      </c>
      <c r="G270" s="388" t="s">
        <v>2950</v>
      </c>
      <c r="H270" s="388" t="s">
        <v>2951</v>
      </c>
      <c r="I270" s="388" t="s">
        <v>2952</v>
      </c>
      <c r="J270" s="388" t="s">
        <v>2953</v>
      </c>
      <c r="K270" s="388" t="s">
        <v>2954</v>
      </c>
      <c r="L270" s="388" t="s">
        <v>2955</v>
      </c>
      <c r="M270" s="388" t="s">
        <v>2956</v>
      </c>
      <c r="N270" s="388" t="s">
        <v>2957</v>
      </c>
      <c r="O270" s="388" t="s">
        <v>2958</v>
      </c>
      <c r="P270" s="388" t="s">
        <v>2959</v>
      </c>
      <c r="Q270" s="393" t="s">
        <v>7798</v>
      </c>
      <c r="R270" s="389" t="s">
        <v>9939</v>
      </c>
      <c r="S270" s="389" t="s">
        <v>2960</v>
      </c>
      <c r="T270" s="244" t="str">
        <f t="shared" si="7"/>
        <v>Tab4_Cell_C77</v>
      </c>
    </row>
    <row r="271" spans="1:20" s="244" customFormat="1" ht="51" x14ac:dyDescent="0.2">
      <c r="A271" s="244" t="str">
        <f t="shared" si="6"/>
        <v>Tab4_Cell_C78</v>
      </c>
      <c r="B271" s="250">
        <v>4</v>
      </c>
      <c r="C271" s="250" t="s">
        <v>168</v>
      </c>
      <c r="D271" s="250" t="s">
        <v>3167</v>
      </c>
      <c r="E271" s="388" t="s">
        <v>9750</v>
      </c>
      <c r="F271" s="388" t="s">
        <v>2961</v>
      </c>
      <c r="G271" s="388" t="s">
        <v>2962</v>
      </c>
      <c r="H271" s="388" t="s">
        <v>2963</v>
      </c>
      <c r="I271" s="388" t="s">
        <v>3151</v>
      </c>
      <c r="J271" s="388" t="s">
        <v>2965</v>
      </c>
      <c r="K271" s="388" t="s">
        <v>2966</v>
      </c>
      <c r="L271" s="388" t="s">
        <v>2967</v>
      </c>
      <c r="M271" s="388" t="s">
        <v>2968</v>
      </c>
      <c r="N271" s="388" t="s">
        <v>2969</v>
      </c>
      <c r="O271" s="388" t="s">
        <v>3149</v>
      </c>
      <c r="P271" s="388" t="s">
        <v>2971</v>
      </c>
      <c r="Q271" s="393" t="s">
        <v>7799</v>
      </c>
      <c r="R271" s="389" t="s">
        <v>9942</v>
      </c>
      <c r="S271" s="389" t="s">
        <v>2972</v>
      </c>
      <c r="T271" s="244" t="str">
        <f t="shared" si="7"/>
        <v>Tab4_Cell_C78</v>
      </c>
    </row>
    <row r="272" spans="1:20" s="244" customFormat="1" ht="38.25" x14ac:dyDescent="0.2">
      <c r="A272" s="244" t="str">
        <f t="shared" si="6"/>
        <v>Tab4_Cell_C79</v>
      </c>
      <c r="B272" s="250">
        <v>4</v>
      </c>
      <c r="C272" s="250" t="s">
        <v>169</v>
      </c>
      <c r="D272" s="250" t="s">
        <v>3180</v>
      </c>
      <c r="E272" s="388" t="s">
        <v>3154</v>
      </c>
      <c r="F272" s="388" t="s">
        <v>3155</v>
      </c>
      <c r="G272" s="388" t="s">
        <v>3156</v>
      </c>
      <c r="H272" s="388" t="s">
        <v>3157</v>
      </c>
      <c r="I272" s="388" t="s">
        <v>3158</v>
      </c>
      <c r="J272" s="388" t="s">
        <v>3159</v>
      </c>
      <c r="K272" s="388" t="s">
        <v>3160</v>
      </c>
      <c r="L272" s="388" t="s">
        <v>3161</v>
      </c>
      <c r="M272" s="388" t="s">
        <v>3162</v>
      </c>
      <c r="N272" s="388" t="s">
        <v>3163</v>
      </c>
      <c r="O272" s="388" t="s">
        <v>3152</v>
      </c>
      <c r="P272" s="388" t="s">
        <v>3165</v>
      </c>
      <c r="Q272" s="393" t="s">
        <v>7811</v>
      </c>
      <c r="R272" s="389" t="s">
        <v>9386</v>
      </c>
      <c r="S272" s="389" t="s">
        <v>3166</v>
      </c>
      <c r="T272" s="244" t="str">
        <f t="shared" si="7"/>
        <v>Tab4_Cell_C79</v>
      </c>
    </row>
    <row r="273" spans="1:20" s="244" customFormat="1" ht="38.25" x14ac:dyDescent="0.2">
      <c r="A273" s="244" t="str">
        <f t="shared" si="6"/>
        <v>Tab4_Cell_C80</v>
      </c>
      <c r="B273" s="250">
        <v>4</v>
      </c>
      <c r="C273" s="250" t="s">
        <v>171</v>
      </c>
      <c r="D273" s="250" t="s">
        <v>7532</v>
      </c>
      <c r="E273" s="388" t="s">
        <v>9754</v>
      </c>
      <c r="F273" s="388" t="s">
        <v>3168</v>
      </c>
      <c r="G273" s="388" t="s">
        <v>3169</v>
      </c>
      <c r="H273" s="388" t="s">
        <v>3170</v>
      </c>
      <c r="I273" s="388" t="s">
        <v>3171</v>
      </c>
      <c r="J273" s="388" t="s">
        <v>3172</v>
      </c>
      <c r="K273" s="388" t="s">
        <v>3173</v>
      </c>
      <c r="L273" s="388" t="s">
        <v>3174</v>
      </c>
      <c r="M273" s="388" t="s">
        <v>3175</v>
      </c>
      <c r="N273" s="388" t="s">
        <v>3176</v>
      </c>
      <c r="O273" s="388" t="s">
        <v>3164</v>
      </c>
      <c r="P273" s="388" t="s">
        <v>3178</v>
      </c>
      <c r="Q273" s="393" t="s">
        <v>7812</v>
      </c>
      <c r="R273" s="389" t="s">
        <v>9387</v>
      </c>
      <c r="S273" s="389" t="s">
        <v>3179</v>
      </c>
      <c r="T273" s="244" t="str">
        <f t="shared" si="7"/>
        <v>Tab4_Cell_C80</v>
      </c>
    </row>
    <row r="274" spans="1:20" s="244" customFormat="1" ht="38.25" x14ac:dyDescent="0.2">
      <c r="A274" s="244" t="str">
        <f t="shared" si="6"/>
        <v>Tab4_Cell_C81</v>
      </c>
      <c r="B274" s="250">
        <v>4</v>
      </c>
      <c r="C274" s="250" t="s">
        <v>170</v>
      </c>
      <c r="D274" s="250" t="s">
        <v>7533</v>
      </c>
      <c r="E274" s="388" t="s">
        <v>9755</v>
      </c>
      <c r="F274" s="388" t="s">
        <v>3181</v>
      </c>
      <c r="G274" s="388" t="s">
        <v>3182</v>
      </c>
      <c r="H274" s="388" t="s">
        <v>3183</v>
      </c>
      <c r="I274" s="388" t="s">
        <v>3184</v>
      </c>
      <c r="J274" s="388" t="s">
        <v>3185</v>
      </c>
      <c r="K274" s="388" t="s">
        <v>3186</v>
      </c>
      <c r="L274" s="388" t="s">
        <v>3187</v>
      </c>
      <c r="M274" s="388" t="s">
        <v>3188</v>
      </c>
      <c r="N274" s="388" t="s">
        <v>3189</v>
      </c>
      <c r="O274" s="388" t="s">
        <v>3177</v>
      </c>
      <c r="P274" s="388" t="s">
        <v>3190</v>
      </c>
      <c r="Q274" s="393" t="s">
        <v>7813</v>
      </c>
      <c r="R274" s="389" t="s">
        <v>9946</v>
      </c>
      <c r="S274" s="389" t="s">
        <v>3191</v>
      </c>
      <c r="T274" s="244" t="str">
        <f t="shared" si="7"/>
        <v>Tab4_Cell_C81</v>
      </c>
    </row>
    <row r="275" spans="1:20" s="244" customFormat="1" ht="51" x14ac:dyDescent="0.2">
      <c r="A275" s="244" t="str">
        <f t="shared" si="6"/>
        <v>Tab4_Cell_C89</v>
      </c>
      <c r="B275" s="250">
        <v>4</v>
      </c>
      <c r="C275" s="250" t="s">
        <v>21</v>
      </c>
      <c r="D275" s="250" t="s">
        <v>3217</v>
      </c>
      <c r="E275" s="388" t="s">
        <v>3192</v>
      </c>
      <c r="F275" s="388" t="s">
        <v>3193</v>
      </c>
      <c r="G275" s="388" t="s">
        <v>3194</v>
      </c>
      <c r="H275" s="388" t="s">
        <v>3195</v>
      </c>
      <c r="I275" s="388" t="s">
        <v>3196</v>
      </c>
      <c r="J275" s="388" t="s">
        <v>3197</v>
      </c>
      <c r="K275" s="388" t="s">
        <v>7557</v>
      </c>
      <c r="L275" s="388" t="s">
        <v>3198</v>
      </c>
      <c r="M275" s="388" t="s">
        <v>3199</v>
      </c>
      <c r="N275" s="388" t="s">
        <v>3200</v>
      </c>
      <c r="O275" s="388" t="s">
        <v>6555</v>
      </c>
      <c r="P275" s="388" t="s">
        <v>3202</v>
      </c>
      <c r="Q275" s="393" t="s">
        <v>7814</v>
      </c>
      <c r="R275" s="389" t="s">
        <v>9947</v>
      </c>
      <c r="S275" s="389" t="s">
        <v>3203</v>
      </c>
      <c r="T275" s="244" t="str">
        <f t="shared" si="7"/>
        <v>Tab4_Cell_C89</v>
      </c>
    </row>
    <row r="276" spans="1:20" s="244" customFormat="1" ht="25.5" x14ac:dyDescent="0.2">
      <c r="A276" s="244" t="str">
        <f t="shared" si="6"/>
        <v>Tab4_Cell_C90</v>
      </c>
      <c r="B276" s="250">
        <v>4</v>
      </c>
      <c r="C276" s="250" t="s">
        <v>22</v>
      </c>
      <c r="D276" s="250" t="s">
        <v>3231</v>
      </c>
      <c r="E276" s="388" t="s">
        <v>3204</v>
      </c>
      <c r="F276" s="388" t="s">
        <v>3205</v>
      </c>
      <c r="G276" s="388" t="s">
        <v>3206</v>
      </c>
      <c r="H276" s="388" t="s">
        <v>3207</v>
      </c>
      <c r="I276" s="388" t="s">
        <v>3208</v>
      </c>
      <c r="J276" s="388" t="s">
        <v>3209</v>
      </c>
      <c r="K276" s="388" t="s">
        <v>3210</v>
      </c>
      <c r="L276" s="388" t="s">
        <v>3211</v>
      </c>
      <c r="M276" s="388" t="s">
        <v>3212</v>
      </c>
      <c r="N276" s="388" t="s">
        <v>3213</v>
      </c>
      <c r="O276" s="388" t="s">
        <v>3201</v>
      </c>
      <c r="P276" s="388" t="s">
        <v>3215</v>
      </c>
      <c r="Q276" s="393" t="s">
        <v>7815</v>
      </c>
      <c r="R276" s="389" t="s">
        <v>9948</v>
      </c>
      <c r="S276" s="389" t="s">
        <v>3216</v>
      </c>
      <c r="T276" s="244" t="str">
        <f t="shared" si="7"/>
        <v>Tab4_Cell_C90</v>
      </c>
    </row>
    <row r="277" spans="1:20" s="244" customFormat="1" ht="25.5" x14ac:dyDescent="0.2">
      <c r="A277" s="244" t="str">
        <f t="shared" si="6"/>
        <v>Tab4_Cell_C91</v>
      </c>
      <c r="B277" s="250">
        <v>4</v>
      </c>
      <c r="C277" s="250" t="s">
        <v>23</v>
      </c>
      <c r="D277" s="250" t="s">
        <v>7534</v>
      </c>
      <c r="E277" s="388" t="s">
        <v>3218</v>
      </c>
      <c r="F277" s="388" t="s">
        <v>3219</v>
      </c>
      <c r="G277" s="388" t="s">
        <v>3220</v>
      </c>
      <c r="H277" s="388" t="s">
        <v>3221</v>
      </c>
      <c r="I277" s="388" t="s">
        <v>3222</v>
      </c>
      <c r="J277" s="388" t="s">
        <v>3223</v>
      </c>
      <c r="K277" s="388" t="s">
        <v>3224</v>
      </c>
      <c r="L277" s="388" t="s">
        <v>3225</v>
      </c>
      <c r="M277" s="388" t="s">
        <v>3226</v>
      </c>
      <c r="N277" s="388" t="s">
        <v>3227</v>
      </c>
      <c r="O277" s="388" t="s">
        <v>3214</v>
      </c>
      <c r="P277" s="388" t="s">
        <v>3229</v>
      </c>
      <c r="Q277" s="393" t="s">
        <v>7816</v>
      </c>
      <c r="R277" s="389" t="s">
        <v>9949</v>
      </c>
      <c r="S277" s="389" t="s">
        <v>3230</v>
      </c>
      <c r="T277" s="244" t="str">
        <f t="shared" si="7"/>
        <v>Tab4_Cell_C91</v>
      </c>
    </row>
    <row r="278" spans="1:20" s="244" customFormat="1" ht="25.5" x14ac:dyDescent="0.2">
      <c r="A278" s="244" t="str">
        <f t="shared" si="6"/>
        <v>Tab4_Cell_C92</v>
      </c>
      <c r="B278" s="250">
        <v>4</v>
      </c>
      <c r="C278" s="250" t="s">
        <v>24</v>
      </c>
      <c r="D278" s="250" t="s">
        <v>7535</v>
      </c>
      <c r="E278" s="388" t="s">
        <v>3232</v>
      </c>
      <c r="F278" s="388" t="s">
        <v>3233</v>
      </c>
      <c r="G278" s="388" t="s">
        <v>3234</v>
      </c>
      <c r="H278" s="388" t="s">
        <v>3235</v>
      </c>
      <c r="I278" s="388" t="s">
        <v>3236</v>
      </c>
      <c r="J278" s="388" t="s">
        <v>3237</v>
      </c>
      <c r="K278" s="388" t="s">
        <v>3238</v>
      </c>
      <c r="L278" s="388" t="s">
        <v>3239</v>
      </c>
      <c r="M278" s="388" t="s">
        <v>3240</v>
      </c>
      <c r="N278" s="388" t="s">
        <v>3241</v>
      </c>
      <c r="O278" s="388" t="s">
        <v>3228</v>
      </c>
      <c r="P278" s="388" t="s">
        <v>3242</v>
      </c>
      <c r="Q278" s="393" t="s">
        <v>7817</v>
      </c>
      <c r="R278" s="389" t="s">
        <v>9950</v>
      </c>
      <c r="S278" s="389" t="s">
        <v>3243</v>
      </c>
      <c r="T278" s="244" t="str">
        <f t="shared" si="7"/>
        <v>Tab4_Cell_C92</v>
      </c>
    </row>
    <row r="279" spans="1:20" s="244" customFormat="1" ht="38.25" x14ac:dyDescent="0.2">
      <c r="A279" s="244" t="str">
        <f t="shared" si="6"/>
        <v>Tab4_Cell_C97</v>
      </c>
      <c r="B279" s="250">
        <v>4</v>
      </c>
      <c r="C279" s="250" t="s">
        <v>25</v>
      </c>
      <c r="D279" s="250" t="s">
        <v>3257</v>
      </c>
      <c r="E279" s="388" t="s">
        <v>3244</v>
      </c>
      <c r="F279" s="388" t="s">
        <v>3245</v>
      </c>
      <c r="G279" s="388" t="s">
        <v>3246</v>
      </c>
      <c r="H279" s="388" t="s">
        <v>3247</v>
      </c>
      <c r="I279" s="388" t="s">
        <v>3248</v>
      </c>
      <c r="J279" s="388" t="s">
        <v>3249</v>
      </c>
      <c r="K279" s="388" t="s">
        <v>3250</v>
      </c>
      <c r="L279" s="388" t="s">
        <v>3251</v>
      </c>
      <c r="M279" s="388" t="s">
        <v>3252</v>
      </c>
      <c r="N279" s="388" t="s">
        <v>3253</v>
      </c>
      <c r="O279" s="388" t="s">
        <v>6556</v>
      </c>
      <c r="P279" s="388" t="s">
        <v>3254</v>
      </c>
      <c r="Q279" s="388" t="s">
        <v>10179</v>
      </c>
      <c r="R279" s="389" t="s">
        <v>9388</v>
      </c>
      <c r="S279" s="389" t="s">
        <v>3255</v>
      </c>
      <c r="T279" s="244" t="str">
        <f t="shared" si="7"/>
        <v>Tab4_Cell_C97</v>
      </c>
    </row>
    <row r="280" spans="1:20" s="244" customFormat="1" ht="25.5" x14ac:dyDescent="0.2">
      <c r="A280" s="244" t="str">
        <f t="shared" si="6"/>
        <v>Tab4_Cell_C98</v>
      </c>
      <c r="B280" s="250">
        <v>4</v>
      </c>
      <c r="C280" s="250" t="s">
        <v>26</v>
      </c>
      <c r="D280" s="250" t="s">
        <v>3258</v>
      </c>
      <c r="E280" s="388" t="s">
        <v>3204</v>
      </c>
      <c r="F280" s="388" t="s">
        <v>3205</v>
      </c>
      <c r="G280" s="388" t="s">
        <v>3206</v>
      </c>
      <c r="H280" s="388" t="s">
        <v>3207</v>
      </c>
      <c r="I280" s="388" t="s">
        <v>3208</v>
      </c>
      <c r="J280" s="388" t="s">
        <v>3209</v>
      </c>
      <c r="K280" s="388" t="s">
        <v>3210</v>
      </c>
      <c r="L280" s="388" t="s">
        <v>3211</v>
      </c>
      <c r="M280" s="388" t="s">
        <v>3212</v>
      </c>
      <c r="N280" s="388" t="s">
        <v>3213</v>
      </c>
      <c r="O280" s="388" t="s">
        <v>3201</v>
      </c>
      <c r="P280" s="388" t="s">
        <v>3215</v>
      </c>
      <c r="Q280" s="393" t="s">
        <v>7815</v>
      </c>
      <c r="R280" s="389" t="s">
        <v>9948</v>
      </c>
      <c r="S280" s="389" t="s">
        <v>3256</v>
      </c>
      <c r="T280" s="244" t="str">
        <f t="shared" si="7"/>
        <v>Tab4_Cell_C98</v>
      </c>
    </row>
    <row r="281" spans="1:20" s="244" customFormat="1" ht="25.5" x14ac:dyDescent="0.2">
      <c r="A281" s="244" t="str">
        <f t="shared" si="6"/>
        <v>Tab4_Cell_C99</v>
      </c>
      <c r="B281" s="250">
        <v>4</v>
      </c>
      <c r="C281" s="250" t="s">
        <v>27</v>
      </c>
      <c r="D281" s="250" t="s">
        <v>6350</v>
      </c>
      <c r="E281" s="388" t="s">
        <v>3218</v>
      </c>
      <c r="F281" s="388" t="s">
        <v>3219</v>
      </c>
      <c r="G281" s="388" t="s">
        <v>3220</v>
      </c>
      <c r="H281" s="388" t="s">
        <v>3221</v>
      </c>
      <c r="I281" s="388" t="s">
        <v>3222</v>
      </c>
      <c r="J281" s="388" t="s">
        <v>3223</v>
      </c>
      <c r="K281" s="388" t="s">
        <v>3224</v>
      </c>
      <c r="L281" s="388" t="s">
        <v>3225</v>
      </c>
      <c r="M281" s="388" t="s">
        <v>3226</v>
      </c>
      <c r="N281" s="388" t="s">
        <v>3227</v>
      </c>
      <c r="O281" s="388" t="s">
        <v>3214</v>
      </c>
      <c r="P281" s="388" t="s">
        <v>3229</v>
      </c>
      <c r="Q281" s="393" t="s">
        <v>7816</v>
      </c>
      <c r="R281" s="389" t="s">
        <v>9949</v>
      </c>
      <c r="S281" s="389" t="s">
        <v>3230</v>
      </c>
      <c r="T281" s="244" t="str">
        <f t="shared" si="7"/>
        <v>Tab4_Cell_C99</v>
      </c>
    </row>
    <row r="282" spans="1:20" s="244" customFormat="1" ht="25.5" x14ac:dyDescent="0.2">
      <c r="A282" s="244" t="str">
        <f t="shared" si="6"/>
        <v>Tab4_Cell_C100</v>
      </c>
      <c r="B282" s="250">
        <v>4</v>
      </c>
      <c r="C282" s="250" t="s">
        <v>28</v>
      </c>
      <c r="D282" s="250" t="s">
        <v>7536</v>
      </c>
      <c r="E282" s="388" t="s">
        <v>3232</v>
      </c>
      <c r="F282" s="388" t="s">
        <v>3233</v>
      </c>
      <c r="G282" s="388" t="s">
        <v>3234</v>
      </c>
      <c r="H282" s="388" t="s">
        <v>3235</v>
      </c>
      <c r="I282" s="388" t="s">
        <v>3236</v>
      </c>
      <c r="J282" s="388" t="s">
        <v>3237</v>
      </c>
      <c r="K282" s="388" t="s">
        <v>3238</v>
      </c>
      <c r="L282" s="388" t="s">
        <v>3239</v>
      </c>
      <c r="M282" s="388" t="s">
        <v>3240</v>
      </c>
      <c r="N282" s="388" t="s">
        <v>3241</v>
      </c>
      <c r="O282" s="388" t="s">
        <v>3228</v>
      </c>
      <c r="P282" s="388" t="s">
        <v>3242</v>
      </c>
      <c r="Q282" s="393" t="s">
        <v>7817</v>
      </c>
      <c r="R282" s="389" t="s">
        <v>9950</v>
      </c>
      <c r="S282" s="389" t="s">
        <v>3243</v>
      </c>
      <c r="T282" s="244" t="str">
        <f t="shared" ref="T282:T345" si="8">A282</f>
        <v>Tab4_Cell_C100</v>
      </c>
    </row>
    <row r="283" spans="1:20" s="244" customFormat="1" ht="25.5" x14ac:dyDescent="0.2">
      <c r="A283" s="244" t="str">
        <f t="shared" ref="A283:A349" si="9">"Tab"&amp;B283&amp;"_Cell_"&amp;+D283</f>
        <v>Tab4_Cell_C105</v>
      </c>
      <c r="B283" s="250">
        <v>4</v>
      </c>
      <c r="C283" s="250" t="s">
        <v>29</v>
      </c>
      <c r="D283" s="250" t="s">
        <v>3274</v>
      </c>
      <c r="E283" s="388" t="s">
        <v>3260</v>
      </c>
      <c r="F283" s="388" t="s">
        <v>3261</v>
      </c>
      <c r="G283" s="388" t="s">
        <v>3262</v>
      </c>
      <c r="H283" s="388" t="s">
        <v>3263</v>
      </c>
      <c r="I283" s="388" t="s">
        <v>3264</v>
      </c>
      <c r="J283" s="388" t="s">
        <v>3265</v>
      </c>
      <c r="K283" s="388" t="s">
        <v>3266</v>
      </c>
      <c r="L283" s="388" t="s">
        <v>3267</v>
      </c>
      <c r="M283" s="388" t="s">
        <v>3268</v>
      </c>
      <c r="N283" s="388" t="s">
        <v>3269</v>
      </c>
      <c r="O283" s="388" t="s">
        <v>6557</v>
      </c>
      <c r="P283" s="388" t="s">
        <v>3270</v>
      </c>
      <c r="Q283" s="393" t="s">
        <v>7818</v>
      </c>
      <c r="R283" s="389" t="s">
        <v>9389</v>
      </c>
      <c r="S283" s="389" t="s">
        <v>3271</v>
      </c>
      <c r="T283" s="244" t="str">
        <f t="shared" si="8"/>
        <v>Tab4_Cell_C105</v>
      </c>
    </row>
    <row r="284" spans="1:20" s="244" customFormat="1" ht="38.25" x14ac:dyDescent="0.2">
      <c r="A284" s="244" t="str">
        <f t="shared" si="9"/>
        <v>Tab4_Cell_C106</v>
      </c>
      <c r="B284" s="250">
        <v>4</v>
      </c>
      <c r="C284" s="250" t="s">
        <v>30</v>
      </c>
      <c r="D284" s="250" t="s">
        <v>3276</v>
      </c>
      <c r="E284" s="394" t="s">
        <v>9325</v>
      </c>
      <c r="F284" s="388" t="s">
        <v>7520</v>
      </c>
      <c r="G284" s="388" t="s">
        <v>7521</v>
      </c>
      <c r="H284" s="388" t="s">
        <v>3273</v>
      </c>
      <c r="I284" s="388" t="s">
        <v>7522</v>
      </c>
      <c r="J284" s="388" t="s">
        <v>7190</v>
      </c>
      <c r="K284" s="388" t="s">
        <v>7558</v>
      </c>
      <c r="L284" s="388" t="s">
        <v>7523</v>
      </c>
      <c r="M284" s="388" t="s">
        <v>7524</v>
      </c>
      <c r="N284" s="388" t="s">
        <v>7525</v>
      </c>
      <c r="O284" s="388" t="s">
        <v>7526</v>
      </c>
      <c r="P284" s="388" t="s">
        <v>7527</v>
      </c>
      <c r="Q284" s="393" t="s">
        <v>7819</v>
      </c>
      <c r="R284" s="389" t="s">
        <v>9951</v>
      </c>
      <c r="S284" s="389" t="s">
        <v>7528</v>
      </c>
      <c r="T284" s="244" t="str">
        <f t="shared" si="8"/>
        <v>Tab4_Cell_C106</v>
      </c>
    </row>
    <row r="285" spans="1:20" s="244" customFormat="1" ht="25.5" x14ac:dyDescent="0.2">
      <c r="A285" s="244" t="str">
        <f t="shared" si="9"/>
        <v>Tab4_Cell_C107</v>
      </c>
      <c r="B285" s="250">
        <v>4</v>
      </c>
      <c r="C285" s="250" t="s">
        <v>31</v>
      </c>
      <c r="D285" s="250" t="s">
        <v>3279</v>
      </c>
      <c r="E285" s="388" t="s">
        <v>3204</v>
      </c>
      <c r="F285" s="388" t="s">
        <v>3205</v>
      </c>
      <c r="G285" s="388" t="s">
        <v>3206</v>
      </c>
      <c r="H285" s="388" t="s">
        <v>3207</v>
      </c>
      <c r="I285" s="388" t="s">
        <v>3208</v>
      </c>
      <c r="J285" s="388" t="s">
        <v>3209</v>
      </c>
      <c r="K285" s="388" t="s">
        <v>3210</v>
      </c>
      <c r="L285" s="388" t="s">
        <v>3211</v>
      </c>
      <c r="M285" s="388" t="s">
        <v>3212</v>
      </c>
      <c r="N285" s="388" t="s">
        <v>3213</v>
      </c>
      <c r="O285" s="388" t="s">
        <v>3201</v>
      </c>
      <c r="P285" s="388" t="s">
        <v>3215</v>
      </c>
      <c r="Q285" s="393" t="s">
        <v>7815</v>
      </c>
      <c r="R285" s="389" t="s">
        <v>9948</v>
      </c>
      <c r="S285" s="389" t="s">
        <v>3275</v>
      </c>
      <c r="T285" s="244" t="str">
        <f t="shared" si="8"/>
        <v>Tab4_Cell_C107</v>
      </c>
    </row>
    <row r="286" spans="1:20" s="244" customFormat="1" ht="25.5" x14ac:dyDescent="0.2">
      <c r="A286" s="244" t="str">
        <f t="shared" si="9"/>
        <v>Tab4_Cell_C108</v>
      </c>
      <c r="B286" s="250">
        <v>4</v>
      </c>
      <c r="C286" s="250" t="s">
        <v>32</v>
      </c>
      <c r="D286" s="250" t="s">
        <v>3537</v>
      </c>
      <c r="E286" s="388" t="s">
        <v>3218</v>
      </c>
      <c r="F286" s="388" t="s">
        <v>3219</v>
      </c>
      <c r="G286" s="388" t="s">
        <v>3220</v>
      </c>
      <c r="H286" s="388" t="s">
        <v>3221</v>
      </c>
      <c r="I286" s="388" t="s">
        <v>3222</v>
      </c>
      <c r="J286" s="388" t="s">
        <v>3223</v>
      </c>
      <c r="K286" s="388" t="s">
        <v>3224</v>
      </c>
      <c r="L286" s="388" t="s">
        <v>3225</v>
      </c>
      <c r="M286" s="388" t="s">
        <v>3226</v>
      </c>
      <c r="N286" s="388" t="s">
        <v>3227</v>
      </c>
      <c r="O286" s="388" t="s">
        <v>3214</v>
      </c>
      <c r="P286" s="388" t="s">
        <v>3277</v>
      </c>
      <c r="Q286" s="393" t="s">
        <v>7816</v>
      </c>
      <c r="R286" s="389" t="s">
        <v>9949</v>
      </c>
      <c r="S286" s="389" t="s">
        <v>3278</v>
      </c>
      <c r="T286" s="244" t="str">
        <f t="shared" si="8"/>
        <v>Tab4_Cell_C108</v>
      </c>
    </row>
    <row r="287" spans="1:20" s="244" customFormat="1" ht="25.5" x14ac:dyDescent="0.2">
      <c r="A287" s="244" t="str">
        <f t="shared" si="9"/>
        <v>Tab4_Cell_C109</v>
      </c>
      <c r="B287" s="250">
        <v>4</v>
      </c>
      <c r="C287" s="250" t="s">
        <v>33</v>
      </c>
      <c r="D287" s="250" t="s">
        <v>2360</v>
      </c>
      <c r="E287" s="388" t="s">
        <v>3232</v>
      </c>
      <c r="F287" s="388" t="s">
        <v>3233</v>
      </c>
      <c r="G287" s="388" t="s">
        <v>3234</v>
      </c>
      <c r="H287" s="388" t="s">
        <v>3235</v>
      </c>
      <c r="I287" s="388" t="s">
        <v>3236</v>
      </c>
      <c r="J287" s="388" t="s">
        <v>3237</v>
      </c>
      <c r="K287" s="388" t="s">
        <v>3238</v>
      </c>
      <c r="L287" s="388" t="s">
        <v>3239</v>
      </c>
      <c r="M287" s="388" t="s">
        <v>3240</v>
      </c>
      <c r="N287" s="388" t="s">
        <v>3241</v>
      </c>
      <c r="O287" s="388" t="s">
        <v>3228</v>
      </c>
      <c r="P287" s="388" t="s">
        <v>3280</v>
      </c>
      <c r="Q287" s="393" t="s">
        <v>7817</v>
      </c>
      <c r="R287" s="389" t="s">
        <v>9950</v>
      </c>
      <c r="S287" s="389" t="s">
        <v>3281</v>
      </c>
      <c r="T287" s="244" t="str">
        <f t="shared" si="8"/>
        <v>Tab4_Cell_C109</v>
      </c>
    </row>
    <row r="288" spans="1:20" s="244" customFormat="1" ht="25.5" x14ac:dyDescent="0.2">
      <c r="A288" s="244" t="str">
        <f t="shared" si="9"/>
        <v>Tab4_Cell_C129</v>
      </c>
      <c r="B288" s="250">
        <v>4</v>
      </c>
      <c r="C288" s="250" t="s">
        <v>138</v>
      </c>
      <c r="D288" s="250" t="s">
        <v>9309</v>
      </c>
      <c r="E288" s="388" t="s">
        <v>3283</v>
      </c>
      <c r="F288" s="388" t="s">
        <v>3284</v>
      </c>
      <c r="G288" s="388" t="s">
        <v>3285</v>
      </c>
      <c r="H288" s="388" t="s">
        <v>3286</v>
      </c>
      <c r="I288" s="388" t="s">
        <v>3287</v>
      </c>
      <c r="J288" s="388" t="s">
        <v>3288</v>
      </c>
      <c r="K288" s="388" t="s">
        <v>3289</v>
      </c>
      <c r="L288" s="388" t="s">
        <v>3290</v>
      </c>
      <c r="M288" s="388" t="s">
        <v>3291</v>
      </c>
      <c r="N288" s="388" t="s">
        <v>3292</v>
      </c>
      <c r="O288" s="388" t="s">
        <v>6558</v>
      </c>
      <c r="P288" s="388" t="s">
        <v>3293</v>
      </c>
      <c r="Q288" s="393" t="s">
        <v>7820</v>
      </c>
      <c r="R288" s="389" t="s">
        <v>9390</v>
      </c>
      <c r="S288" s="389" t="s">
        <v>3294</v>
      </c>
      <c r="T288" s="244" t="str">
        <f t="shared" si="8"/>
        <v>Tab4_Cell_C129</v>
      </c>
    </row>
    <row r="289" spans="1:20" s="244" customFormat="1" ht="38.25" x14ac:dyDescent="0.2">
      <c r="A289" s="244" t="str">
        <f t="shared" si="9"/>
        <v>Tab4_Cell_C135</v>
      </c>
      <c r="B289" s="250">
        <v>4</v>
      </c>
      <c r="C289" s="250" t="s">
        <v>56</v>
      </c>
      <c r="D289" s="250" t="s">
        <v>2432</v>
      </c>
      <c r="E289" s="388" t="s">
        <v>3295</v>
      </c>
      <c r="F289" s="388" t="s">
        <v>3296</v>
      </c>
      <c r="G289" s="388" t="s">
        <v>8232</v>
      </c>
      <c r="H289" s="388" t="s">
        <v>8231</v>
      </c>
      <c r="I289" s="388" t="s">
        <v>3297</v>
      </c>
      <c r="J289" s="388" t="s">
        <v>3298</v>
      </c>
      <c r="K289" s="388" t="s">
        <v>3299</v>
      </c>
      <c r="L289" s="388" t="s">
        <v>3300</v>
      </c>
      <c r="M289" s="388" t="s">
        <v>3301</v>
      </c>
      <c r="N289" s="388" t="s">
        <v>3302</v>
      </c>
      <c r="O289" s="388" t="s">
        <v>8233</v>
      </c>
      <c r="P289" s="388" t="s">
        <v>3304</v>
      </c>
      <c r="Q289" s="393" t="s">
        <v>7821</v>
      </c>
      <c r="R289" s="389" t="s">
        <v>9391</v>
      </c>
      <c r="S289" s="389" t="s">
        <v>3305</v>
      </c>
      <c r="T289" s="244" t="str">
        <f t="shared" si="8"/>
        <v>Tab4_Cell_C135</v>
      </c>
    </row>
    <row r="290" spans="1:20" s="244" customFormat="1" ht="51" x14ac:dyDescent="0.2">
      <c r="A290" s="244" t="str">
        <f t="shared" si="9"/>
        <v>Tab4_Cell_C136</v>
      </c>
      <c r="B290" s="250">
        <v>4</v>
      </c>
      <c r="C290" s="250" t="s">
        <v>57</v>
      </c>
      <c r="D290" s="250" t="s">
        <v>2446</v>
      </c>
      <c r="E290" s="388" t="s">
        <v>9756</v>
      </c>
      <c r="F290" s="388" t="s">
        <v>3306</v>
      </c>
      <c r="G290" s="388" t="s">
        <v>3307</v>
      </c>
      <c r="H290" s="388" t="s">
        <v>3308</v>
      </c>
      <c r="I290" s="388" t="s">
        <v>3309</v>
      </c>
      <c r="J290" s="388" t="s">
        <v>3310</v>
      </c>
      <c r="K290" s="388" t="s">
        <v>3311</v>
      </c>
      <c r="L290" s="388" t="s">
        <v>3312</v>
      </c>
      <c r="M290" s="388" t="s">
        <v>3313</v>
      </c>
      <c r="N290" s="388" t="s">
        <v>3314</v>
      </c>
      <c r="O290" s="388" t="s">
        <v>3303</v>
      </c>
      <c r="P290" s="388" t="s">
        <v>3316</v>
      </c>
      <c r="Q290" s="393" t="s">
        <v>7822</v>
      </c>
      <c r="R290" s="389" t="s">
        <v>9952</v>
      </c>
      <c r="S290" s="389" t="s">
        <v>3317</v>
      </c>
      <c r="T290" s="244" t="str">
        <f t="shared" si="8"/>
        <v>Tab4_Cell_C136</v>
      </c>
    </row>
    <row r="291" spans="1:20" s="244" customFormat="1" ht="38.25" x14ac:dyDescent="0.2">
      <c r="A291" s="244" t="str">
        <f t="shared" si="9"/>
        <v>Tab4_Cell_C137</v>
      </c>
      <c r="B291" s="250">
        <v>4</v>
      </c>
      <c r="C291" s="250" t="s">
        <v>58</v>
      </c>
      <c r="D291" s="250" t="s">
        <v>2459</v>
      </c>
      <c r="E291" s="388" t="s">
        <v>6533</v>
      </c>
      <c r="F291" s="388" t="s">
        <v>6534</v>
      </c>
      <c r="G291" s="388" t="s">
        <v>6535</v>
      </c>
      <c r="H291" s="388" t="s">
        <v>6536</v>
      </c>
      <c r="I291" s="388" t="s">
        <v>6537</v>
      </c>
      <c r="J291" s="388" t="s">
        <v>6538</v>
      </c>
      <c r="K291" s="388" t="s">
        <v>6539</v>
      </c>
      <c r="L291" s="388" t="s">
        <v>6540</v>
      </c>
      <c r="M291" s="388" t="s">
        <v>6541</v>
      </c>
      <c r="N291" s="388" t="s">
        <v>6542</v>
      </c>
      <c r="O291" s="388" t="s">
        <v>3315</v>
      </c>
      <c r="P291" s="388" t="s">
        <v>6543</v>
      </c>
      <c r="Q291" s="393" t="s">
        <v>7823</v>
      </c>
      <c r="R291" s="389" t="s">
        <v>9953</v>
      </c>
      <c r="S291" s="389" t="s">
        <v>6544</v>
      </c>
      <c r="T291" s="244" t="str">
        <f t="shared" si="8"/>
        <v>Tab4_Cell_C137</v>
      </c>
    </row>
    <row r="292" spans="1:20" s="244" customFormat="1" x14ac:dyDescent="0.2">
      <c r="A292" s="244" t="str">
        <f t="shared" si="9"/>
        <v>Tab_Cell_</v>
      </c>
      <c r="B292" s="250"/>
      <c r="C292" s="250"/>
      <c r="D292" s="250"/>
      <c r="E292" s="388"/>
      <c r="F292" s="388"/>
      <c r="G292" s="388"/>
      <c r="H292" s="388"/>
      <c r="I292" s="388"/>
      <c r="J292" s="388"/>
      <c r="K292" s="388"/>
      <c r="L292" s="388"/>
      <c r="M292" s="388"/>
      <c r="N292" s="388"/>
      <c r="O292" s="388"/>
      <c r="P292" s="388"/>
      <c r="Q292" s="393"/>
      <c r="R292" s="388"/>
      <c r="S292" s="389"/>
      <c r="T292" s="244" t="str">
        <f t="shared" si="8"/>
        <v>Tab_Cell_</v>
      </c>
    </row>
    <row r="293" spans="1:20" s="244" customFormat="1" x14ac:dyDescent="0.2">
      <c r="A293" s="244" t="str">
        <f t="shared" si="9"/>
        <v>Tab_Cell_</v>
      </c>
      <c r="B293" s="250"/>
      <c r="C293" s="250"/>
      <c r="D293" s="250"/>
      <c r="E293" s="388"/>
      <c r="F293" s="388"/>
      <c r="G293" s="388"/>
      <c r="H293" s="388"/>
      <c r="I293" s="388"/>
      <c r="J293" s="388"/>
      <c r="K293" s="388"/>
      <c r="L293" s="388"/>
      <c r="M293" s="388"/>
      <c r="N293" s="388"/>
      <c r="O293" s="388"/>
      <c r="P293" s="388"/>
      <c r="Q293" s="393"/>
      <c r="R293" s="388"/>
      <c r="S293" s="389"/>
      <c r="T293" s="244" t="str">
        <f t="shared" si="8"/>
        <v>Tab_Cell_</v>
      </c>
    </row>
    <row r="294" spans="1:20" s="244" customFormat="1" x14ac:dyDescent="0.2">
      <c r="A294" s="244" t="str">
        <f t="shared" si="9"/>
        <v>Tab_Cell_</v>
      </c>
      <c r="B294" s="250"/>
      <c r="C294" s="250"/>
      <c r="D294" s="250"/>
      <c r="E294" s="388"/>
      <c r="F294" s="388"/>
      <c r="G294" s="388"/>
      <c r="H294" s="388"/>
      <c r="I294" s="388"/>
      <c r="J294" s="388"/>
      <c r="K294" s="388"/>
      <c r="L294" s="388"/>
      <c r="M294" s="388"/>
      <c r="N294" s="388"/>
      <c r="O294" s="388"/>
      <c r="P294" s="388"/>
      <c r="Q294" s="393"/>
      <c r="R294" s="388"/>
      <c r="S294" s="389"/>
      <c r="T294" s="244" t="str">
        <f t="shared" si="8"/>
        <v>Tab_Cell_</v>
      </c>
    </row>
    <row r="295" spans="1:20" s="244" customFormat="1" ht="25.5" x14ac:dyDescent="0.2">
      <c r="A295" s="244" t="str">
        <f t="shared" si="9"/>
        <v>Tab4_Cell_F17</v>
      </c>
      <c r="B295" s="250">
        <v>4</v>
      </c>
      <c r="C295" s="342" t="s">
        <v>8217</v>
      </c>
      <c r="D295" s="250" t="s">
        <v>1530</v>
      </c>
      <c r="E295" s="388" t="s">
        <v>9135</v>
      </c>
      <c r="F295" s="388" t="s">
        <v>9139</v>
      </c>
      <c r="G295" s="388" t="s">
        <v>9143</v>
      </c>
      <c r="H295" s="388" t="s">
        <v>9147</v>
      </c>
      <c r="I295" s="388" t="s">
        <v>9151</v>
      </c>
      <c r="J295" s="388" t="s">
        <v>9155</v>
      </c>
      <c r="K295" s="388" t="s">
        <v>9159</v>
      </c>
      <c r="L295" s="388" t="s">
        <v>9163</v>
      </c>
      <c r="M295" s="388" t="s">
        <v>9167</v>
      </c>
      <c r="N295" s="388" t="s">
        <v>9171</v>
      </c>
      <c r="O295" s="388" t="s">
        <v>9175</v>
      </c>
      <c r="P295" s="388" t="s">
        <v>9179</v>
      </c>
      <c r="Q295" s="393" t="s">
        <v>9183</v>
      </c>
      <c r="R295" s="389" t="s">
        <v>9392</v>
      </c>
      <c r="S295" s="389" t="s">
        <v>9188</v>
      </c>
      <c r="T295" s="244" t="str">
        <f t="shared" si="8"/>
        <v>Tab4_Cell_F17</v>
      </c>
    </row>
    <row r="296" spans="1:20" s="244" customFormat="1" ht="25.5" x14ac:dyDescent="0.2">
      <c r="A296" s="244" t="str">
        <f t="shared" si="9"/>
        <v>Tab4_Cell_F52</v>
      </c>
      <c r="B296" s="250">
        <v>4</v>
      </c>
      <c r="C296" s="342" t="s">
        <v>8222</v>
      </c>
      <c r="D296" s="250" t="s">
        <v>2829</v>
      </c>
      <c r="E296" s="388" t="s">
        <v>9136</v>
      </c>
      <c r="F296" s="388" t="s">
        <v>9140</v>
      </c>
      <c r="G296" s="388" t="s">
        <v>9144</v>
      </c>
      <c r="H296" s="388" t="s">
        <v>9148</v>
      </c>
      <c r="I296" s="388" t="s">
        <v>9152</v>
      </c>
      <c r="J296" s="388" t="s">
        <v>9156</v>
      </c>
      <c r="K296" s="388" t="s">
        <v>9160</v>
      </c>
      <c r="L296" s="388" t="s">
        <v>9164</v>
      </c>
      <c r="M296" s="388" t="s">
        <v>9168</v>
      </c>
      <c r="N296" s="388" t="s">
        <v>9172</v>
      </c>
      <c r="O296" s="388" t="s">
        <v>9176</v>
      </c>
      <c r="P296" s="388" t="s">
        <v>9180</v>
      </c>
      <c r="Q296" s="393" t="s">
        <v>9184</v>
      </c>
      <c r="R296" s="389" t="s">
        <v>9393</v>
      </c>
      <c r="S296" s="389" t="s">
        <v>9189</v>
      </c>
      <c r="T296" s="244" t="str">
        <f t="shared" si="8"/>
        <v>Tab4_Cell_F52</v>
      </c>
    </row>
    <row r="297" spans="1:20" s="244" customFormat="1" ht="25.5" x14ac:dyDescent="0.2">
      <c r="A297" s="244" t="str">
        <f t="shared" si="9"/>
        <v>Tab4_Cell_F69</v>
      </c>
      <c r="B297" s="250">
        <v>4</v>
      </c>
      <c r="C297" s="342" t="s">
        <v>8225</v>
      </c>
      <c r="D297" s="250" t="s">
        <v>2871</v>
      </c>
      <c r="E297" s="395" t="s">
        <v>9137</v>
      </c>
      <c r="F297" s="395" t="s">
        <v>9141</v>
      </c>
      <c r="G297" s="395" t="s">
        <v>9145</v>
      </c>
      <c r="H297" s="395" t="s">
        <v>9149</v>
      </c>
      <c r="I297" s="395" t="s">
        <v>9153</v>
      </c>
      <c r="J297" s="395" t="s">
        <v>9157</v>
      </c>
      <c r="K297" s="395" t="s">
        <v>9161</v>
      </c>
      <c r="L297" s="395" t="s">
        <v>9166</v>
      </c>
      <c r="M297" s="395" t="s">
        <v>9169</v>
      </c>
      <c r="N297" s="395" t="s">
        <v>9173</v>
      </c>
      <c r="O297" s="395" t="s">
        <v>9177</v>
      </c>
      <c r="P297" s="395" t="s">
        <v>9181</v>
      </c>
      <c r="Q297" s="393" t="s">
        <v>9185</v>
      </c>
      <c r="R297" s="389" t="s">
        <v>9394</v>
      </c>
      <c r="S297" s="395" t="s">
        <v>9190</v>
      </c>
      <c r="T297" s="244" t="str">
        <f t="shared" si="8"/>
        <v>Tab4_Cell_F69</v>
      </c>
    </row>
    <row r="298" spans="1:20" s="244" customFormat="1" ht="25.5" x14ac:dyDescent="0.2">
      <c r="A298" s="244" t="str">
        <f t="shared" si="9"/>
        <v>Tab4_Cell_F84</v>
      </c>
      <c r="B298" s="250">
        <v>4</v>
      </c>
      <c r="C298" s="342" t="s">
        <v>8228</v>
      </c>
      <c r="D298" s="250" t="s">
        <v>7537</v>
      </c>
      <c r="E298" s="388" t="s">
        <v>9138</v>
      </c>
      <c r="F298" s="388" t="s">
        <v>9142</v>
      </c>
      <c r="G298" s="388" t="s">
        <v>9146</v>
      </c>
      <c r="H298" s="388" t="s">
        <v>9150</v>
      </c>
      <c r="I298" s="388" t="s">
        <v>9154</v>
      </c>
      <c r="J298" s="388" t="s">
        <v>9158</v>
      </c>
      <c r="K298" s="388" t="s">
        <v>9162</v>
      </c>
      <c r="L298" s="388" t="s">
        <v>9165</v>
      </c>
      <c r="M298" s="388" t="s">
        <v>9170</v>
      </c>
      <c r="N298" s="388" t="s">
        <v>9174</v>
      </c>
      <c r="O298" s="388" t="s">
        <v>9178</v>
      </c>
      <c r="P298" s="388" t="s">
        <v>9182</v>
      </c>
      <c r="Q298" s="393" t="s">
        <v>9186</v>
      </c>
      <c r="R298" s="389" t="s">
        <v>9395</v>
      </c>
      <c r="S298" s="389" t="s">
        <v>9187</v>
      </c>
      <c r="T298" s="244" t="str">
        <f t="shared" si="8"/>
        <v>Tab4_Cell_F84</v>
      </c>
    </row>
    <row r="299" spans="1:20" s="244" customFormat="1" x14ac:dyDescent="0.2">
      <c r="A299" s="244" t="str">
        <f t="shared" si="9"/>
        <v>Tab5_Cell_B4</v>
      </c>
      <c r="B299" s="250">
        <v>5</v>
      </c>
      <c r="C299" s="250"/>
      <c r="D299" s="250" t="s">
        <v>754</v>
      </c>
      <c r="E299" s="394" t="s">
        <v>9600</v>
      </c>
      <c r="F299" s="388" t="s">
        <v>9602</v>
      </c>
      <c r="G299" s="388" t="s">
        <v>9604</v>
      </c>
      <c r="H299" s="388" t="s">
        <v>679</v>
      </c>
      <c r="I299" s="388" t="s">
        <v>9606</v>
      </c>
      <c r="J299" s="388" t="s">
        <v>9608</v>
      </c>
      <c r="K299" s="388" t="s">
        <v>9610</v>
      </c>
      <c r="L299" s="388" t="s">
        <v>9612</v>
      </c>
      <c r="M299" s="388" t="s">
        <v>9614</v>
      </c>
      <c r="N299" s="388" t="s">
        <v>9616</v>
      </c>
      <c r="O299" s="388" t="s">
        <v>9619</v>
      </c>
      <c r="P299" s="394" t="s">
        <v>9620</v>
      </c>
      <c r="Q299" s="393" t="s">
        <v>9622</v>
      </c>
      <c r="R299" s="389" t="s">
        <v>9625</v>
      </c>
      <c r="S299" s="388" t="s">
        <v>9627</v>
      </c>
      <c r="T299" s="244" t="str">
        <f t="shared" si="8"/>
        <v>Tab5_Cell_B4</v>
      </c>
    </row>
    <row r="300" spans="1:20" s="244" customFormat="1" x14ac:dyDescent="0.2">
      <c r="A300" s="244" t="str">
        <f t="shared" si="9"/>
        <v>Tab5_Cell_B6</v>
      </c>
      <c r="B300" s="250">
        <v>5</v>
      </c>
      <c r="C300" s="250"/>
      <c r="D300" s="250" t="s">
        <v>686</v>
      </c>
      <c r="E300" s="394" t="s">
        <v>3318</v>
      </c>
      <c r="F300" s="388" t="s">
        <v>3319</v>
      </c>
      <c r="G300" s="388" t="s">
        <v>3320</v>
      </c>
      <c r="H300" s="388" t="s">
        <v>236</v>
      </c>
      <c r="I300" s="388" t="s">
        <v>3321</v>
      </c>
      <c r="J300" s="388" t="s">
        <v>3322</v>
      </c>
      <c r="K300" s="388" t="s">
        <v>3323</v>
      </c>
      <c r="L300" s="388" t="s">
        <v>3324</v>
      </c>
      <c r="M300" s="388" t="s">
        <v>3325</v>
      </c>
      <c r="N300" s="388" t="s">
        <v>3326</v>
      </c>
      <c r="O300" s="388" t="s">
        <v>3327</v>
      </c>
      <c r="P300" s="394" t="s">
        <v>3328</v>
      </c>
      <c r="Q300" s="393" t="s">
        <v>7824</v>
      </c>
      <c r="R300" s="389" t="s">
        <v>9954</v>
      </c>
      <c r="S300" s="389" t="s">
        <v>3329</v>
      </c>
      <c r="T300" s="244" t="str">
        <f t="shared" si="8"/>
        <v>Tab5_Cell_B6</v>
      </c>
    </row>
    <row r="301" spans="1:20" s="244" customFormat="1" x14ac:dyDescent="0.2">
      <c r="A301" s="244" t="str">
        <f t="shared" si="9"/>
        <v>Tab5_Cell_B8</v>
      </c>
      <c r="B301" s="250">
        <v>5</v>
      </c>
      <c r="C301" s="250"/>
      <c r="D301" s="250" t="s">
        <v>1348</v>
      </c>
      <c r="E301" s="394" t="s">
        <v>3330</v>
      </c>
      <c r="F301" s="388" t="s">
        <v>3331</v>
      </c>
      <c r="G301" s="388" t="s">
        <v>3332</v>
      </c>
      <c r="H301" s="388" t="s">
        <v>3333</v>
      </c>
      <c r="I301" s="388" t="s">
        <v>3334</v>
      </c>
      <c r="J301" s="388" t="s">
        <v>3335</v>
      </c>
      <c r="K301" s="388" t="s">
        <v>3336</v>
      </c>
      <c r="L301" s="388" t="s">
        <v>3337</v>
      </c>
      <c r="M301" s="388" t="s">
        <v>3338</v>
      </c>
      <c r="N301" s="388" t="s">
        <v>3339</v>
      </c>
      <c r="O301" s="388" t="s">
        <v>3340</v>
      </c>
      <c r="P301" s="394" t="s">
        <v>3341</v>
      </c>
      <c r="Q301" s="393" t="s">
        <v>7825</v>
      </c>
      <c r="R301" s="389" t="s">
        <v>9955</v>
      </c>
      <c r="S301" s="389" t="s">
        <v>3342</v>
      </c>
      <c r="T301" s="244" t="str">
        <f t="shared" si="8"/>
        <v>Tab5_Cell_B8</v>
      </c>
    </row>
    <row r="302" spans="1:20" s="244" customFormat="1" ht="25.5" x14ac:dyDescent="0.2">
      <c r="A302" s="244" t="str">
        <f t="shared" si="9"/>
        <v>Tab5_Cell_B15</v>
      </c>
      <c r="B302" s="250">
        <v>5</v>
      </c>
      <c r="C302" s="250"/>
      <c r="D302" s="250" t="s">
        <v>3372</v>
      </c>
      <c r="E302" s="394" t="s">
        <v>3373</v>
      </c>
      <c r="F302" s="388" t="s">
        <v>3374</v>
      </c>
      <c r="G302" s="388" t="s">
        <v>3375</v>
      </c>
      <c r="H302" s="388" t="s">
        <v>230</v>
      </c>
      <c r="I302" s="388" t="s">
        <v>691</v>
      </c>
      <c r="J302" s="388" t="s">
        <v>3376</v>
      </c>
      <c r="K302" s="388" t="s">
        <v>3377</v>
      </c>
      <c r="L302" s="388" t="s">
        <v>3378</v>
      </c>
      <c r="M302" s="388" t="s">
        <v>3379</v>
      </c>
      <c r="N302" s="388" t="s">
        <v>3380</v>
      </c>
      <c r="O302" s="388" t="s">
        <v>3381</v>
      </c>
      <c r="P302" s="394" t="s">
        <v>3382</v>
      </c>
      <c r="Q302" s="393" t="s">
        <v>7829</v>
      </c>
      <c r="R302" s="396" t="s">
        <v>10854</v>
      </c>
      <c r="S302" s="389" t="s">
        <v>3383</v>
      </c>
      <c r="T302" s="244" t="str">
        <f t="shared" si="8"/>
        <v>Tab5_Cell_B15</v>
      </c>
    </row>
    <row r="303" spans="1:20" s="244" customFormat="1" ht="25.5" x14ac:dyDescent="0.2">
      <c r="A303" s="244" t="str">
        <f t="shared" si="9"/>
        <v>Tab5_Cell_B28</v>
      </c>
      <c r="B303" s="250">
        <v>5</v>
      </c>
      <c r="C303" s="250"/>
      <c r="D303" s="250" t="s">
        <v>3384</v>
      </c>
      <c r="E303" s="394" t="s">
        <v>3385</v>
      </c>
      <c r="F303" s="388" t="s">
        <v>3386</v>
      </c>
      <c r="G303" s="388" t="s">
        <v>3387</v>
      </c>
      <c r="H303" s="388" t="s">
        <v>229</v>
      </c>
      <c r="I303" s="388" t="s">
        <v>3388</v>
      </c>
      <c r="J303" s="388" t="s">
        <v>3389</v>
      </c>
      <c r="K303" s="388" t="s">
        <v>3390</v>
      </c>
      <c r="L303" s="388" t="s">
        <v>3391</v>
      </c>
      <c r="M303" s="388" t="s">
        <v>3392</v>
      </c>
      <c r="N303" s="388" t="s">
        <v>3393</v>
      </c>
      <c r="O303" s="388" t="s">
        <v>3394</v>
      </c>
      <c r="P303" s="394" t="s">
        <v>3395</v>
      </c>
      <c r="Q303" s="393" t="s">
        <v>7830</v>
      </c>
      <c r="R303" s="389" t="s">
        <v>9956</v>
      </c>
      <c r="S303" s="389" t="s">
        <v>3396</v>
      </c>
      <c r="T303" s="244" t="str">
        <f t="shared" si="8"/>
        <v>Tab5_Cell_B28</v>
      </c>
    </row>
    <row r="304" spans="1:20" s="244" customFormat="1" ht="38.25" x14ac:dyDescent="0.2">
      <c r="A304" s="244" t="str">
        <f t="shared" si="9"/>
        <v>Tab5_Cell_B38</v>
      </c>
      <c r="B304" s="250">
        <v>5</v>
      </c>
      <c r="C304" s="250"/>
      <c r="D304" s="250" t="s">
        <v>1618</v>
      </c>
      <c r="E304" s="394" t="s">
        <v>3397</v>
      </c>
      <c r="F304" s="388" t="s">
        <v>3398</v>
      </c>
      <c r="G304" s="388" t="s">
        <v>3399</v>
      </c>
      <c r="H304" s="388" t="s">
        <v>228</v>
      </c>
      <c r="I304" s="388" t="s">
        <v>3400</v>
      </c>
      <c r="J304" s="388" t="s">
        <v>3401</v>
      </c>
      <c r="K304" s="388" t="s">
        <v>3402</v>
      </c>
      <c r="L304" s="388" t="s">
        <v>3403</v>
      </c>
      <c r="M304" s="388" t="s">
        <v>3404</v>
      </c>
      <c r="N304" s="388" t="s">
        <v>3405</v>
      </c>
      <c r="O304" s="388" t="s">
        <v>3406</v>
      </c>
      <c r="P304" s="394" t="s">
        <v>3407</v>
      </c>
      <c r="Q304" s="393" t="s">
        <v>7831</v>
      </c>
      <c r="R304" s="388" t="s">
        <v>9957</v>
      </c>
      <c r="S304" s="389" t="s">
        <v>3408</v>
      </c>
      <c r="T304" s="244" t="str">
        <f t="shared" si="8"/>
        <v>Tab5_Cell_B38</v>
      </c>
    </row>
    <row r="305" spans="1:20" s="244" customFormat="1" ht="25.5" x14ac:dyDescent="0.2">
      <c r="A305" s="244" t="str">
        <f t="shared" si="9"/>
        <v>Tab5_Cell_B53</v>
      </c>
      <c r="B305" s="250">
        <v>5</v>
      </c>
      <c r="C305" s="250"/>
      <c r="D305" s="250" t="s">
        <v>1671</v>
      </c>
      <c r="E305" s="394" t="s">
        <v>3409</v>
      </c>
      <c r="F305" s="388" t="s">
        <v>3410</v>
      </c>
      <c r="G305" s="388" t="s">
        <v>3411</v>
      </c>
      <c r="H305" s="388" t="s">
        <v>227</v>
      </c>
      <c r="I305" s="388" t="s">
        <v>3412</v>
      </c>
      <c r="J305" s="388" t="s">
        <v>3413</v>
      </c>
      <c r="K305" s="388" t="s">
        <v>3414</v>
      </c>
      <c r="L305" s="388" t="s">
        <v>3415</v>
      </c>
      <c r="M305" s="388" t="s">
        <v>3416</v>
      </c>
      <c r="N305" s="388" t="s">
        <v>3417</v>
      </c>
      <c r="O305" s="388" t="s">
        <v>3418</v>
      </c>
      <c r="P305" s="394" t="s">
        <v>3419</v>
      </c>
      <c r="Q305" s="393" t="s">
        <v>7832</v>
      </c>
      <c r="R305" s="389" t="s">
        <v>9958</v>
      </c>
      <c r="S305" s="389" t="s">
        <v>3420</v>
      </c>
      <c r="T305" s="244" t="str">
        <f t="shared" si="8"/>
        <v>Tab5_Cell_B53</v>
      </c>
    </row>
    <row r="306" spans="1:20" s="244" customFormat="1" x14ac:dyDescent="0.2">
      <c r="A306" s="244" t="str">
        <f t="shared" si="9"/>
        <v>Tab5_Cell_B60</v>
      </c>
      <c r="B306" s="250">
        <v>5</v>
      </c>
      <c r="C306" s="250"/>
      <c r="D306" s="250" t="s">
        <v>3421</v>
      </c>
      <c r="E306" s="394" t="s">
        <v>742</v>
      </c>
      <c r="F306" s="388" t="s">
        <v>743</v>
      </c>
      <c r="G306" s="388" t="s">
        <v>744</v>
      </c>
      <c r="H306" s="388" t="s">
        <v>139</v>
      </c>
      <c r="I306" s="388" t="s">
        <v>745</v>
      </c>
      <c r="J306" s="388" t="s">
        <v>746</v>
      </c>
      <c r="K306" s="388" t="s">
        <v>3422</v>
      </c>
      <c r="L306" s="388" t="s">
        <v>748</v>
      </c>
      <c r="M306" s="388" t="s">
        <v>749</v>
      </c>
      <c r="N306" s="388" t="s">
        <v>3370</v>
      </c>
      <c r="O306" s="388" t="s">
        <v>751</v>
      </c>
      <c r="P306" s="394" t="s">
        <v>3423</v>
      </c>
      <c r="Q306" s="388" t="s">
        <v>10180</v>
      </c>
      <c r="R306" s="389" t="s">
        <v>9329</v>
      </c>
      <c r="S306" s="389" t="s">
        <v>753</v>
      </c>
      <c r="T306" s="244" t="str">
        <f t="shared" si="8"/>
        <v>Tab5_Cell_B60</v>
      </c>
    </row>
    <row r="307" spans="1:20" s="244" customFormat="1" x14ac:dyDescent="0.2">
      <c r="A307" s="244" t="str">
        <f t="shared" si="9"/>
        <v>Tab5_Cell_B66</v>
      </c>
      <c r="B307" s="250">
        <v>5</v>
      </c>
      <c r="C307" s="250"/>
      <c r="D307" s="250" t="s">
        <v>3424</v>
      </c>
      <c r="E307" s="394" t="s">
        <v>3425</v>
      </c>
      <c r="F307" s="388" t="s">
        <v>3426</v>
      </c>
      <c r="G307" s="388" t="s">
        <v>3427</v>
      </c>
      <c r="H307" s="388" t="s">
        <v>226</v>
      </c>
      <c r="I307" s="388" t="s">
        <v>3428</v>
      </c>
      <c r="J307" s="388" t="s">
        <v>3429</v>
      </c>
      <c r="K307" s="388" t="s">
        <v>3430</v>
      </c>
      <c r="L307" s="388" t="s">
        <v>3431</v>
      </c>
      <c r="M307" s="388" t="s">
        <v>3432</v>
      </c>
      <c r="N307" s="388" t="s">
        <v>3433</v>
      </c>
      <c r="O307" s="388" t="s">
        <v>3434</v>
      </c>
      <c r="P307" s="394" t="s">
        <v>3435</v>
      </c>
      <c r="Q307" s="393" t="s">
        <v>7833</v>
      </c>
      <c r="R307" s="389" t="s">
        <v>9959</v>
      </c>
      <c r="S307" s="389" t="s">
        <v>3436</v>
      </c>
      <c r="T307" s="244" t="str">
        <f t="shared" si="8"/>
        <v>Tab5_Cell_B66</v>
      </c>
    </row>
    <row r="308" spans="1:20" s="244" customFormat="1" x14ac:dyDescent="0.2">
      <c r="A308" s="244" t="str">
        <f t="shared" si="9"/>
        <v>Tab5_Cell_B68</v>
      </c>
      <c r="B308" s="250">
        <v>5</v>
      </c>
      <c r="C308" s="250"/>
      <c r="D308" s="250" t="s">
        <v>2858</v>
      </c>
      <c r="E308" s="394" t="s">
        <v>3437</v>
      </c>
      <c r="F308" s="388" t="s">
        <v>3438</v>
      </c>
      <c r="G308" s="388" t="s">
        <v>3439</v>
      </c>
      <c r="H308" s="388" t="s">
        <v>3440</v>
      </c>
      <c r="I308" s="388" t="s">
        <v>3441</v>
      </c>
      <c r="J308" s="388" t="s">
        <v>3442</v>
      </c>
      <c r="K308" s="388" t="s">
        <v>3443</v>
      </c>
      <c r="L308" s="388" t="s">
        <v>3444</v>
      </c>
      <c r="M308" s="388" t="s">
        <v>3445</v>
      </c>
      <c r="N308" s="388" t="s">
        <v>3446</v>
      </c>
      <c r="O308" s="388" t="s">
        <v>3447</v>
      </c>
      <c r="P308" s="394" t="s">
        <v>3448</v>
      </c>
      <c r="Q308" s="393" t="s">
        <v>7834</v>
      </c>
      <c r="R308" s="389" t="s">
        <v>9960</v>
      </c>
      <c r="S308" s="389" t="s">
        <v>3449</v>
      </c>
      <c r="T308" s="244" t="str">
        <f t="shared" si="8"/>
        <v>Tab5_Cell_B68</v>
      </c>
    </row>
    <row r="309" spans="1:20" s="244" customFormat="1" ht="51" x14ac:dyDescent="0.2">
      <c r="A309" s="244" t="str">
        <f t="shared" si="9"/>
        <v>Tab5_Cell_B73</v>
      </c>
      <c r="B309" s="250">
        <v>5</v>
      </c>
      <c r="C309" s="250"/>
      <c r="D309" s="250" t="s">
        <v>3468</v>
      </c>
      <c r="E309" s="394" t="s">
        <v>1137</v>
      </c>
      <c r="F309" s="388" t="s">
        <v>3469</v>
      </c>
      <c r="G309" s="388" t="s">
        <v>3470</v>
      </c>
      <c r="H309" s="388" t="s">
        <v>146</v>
      </c>
      <c r="I309" s="388" t="s">
        <v>1140</v>
      </c>
      <c r="J309" s="388" t="s">
        <v>3471</v>
      </c>
      <c r="K309" s="388" t="s">
        <v>3472</v>
      </c>
      <c r="L309" s="388" t="s">
        <v>1143</v>
      </c>
      <c r="M309" s="388" t="s">
        <v>1144</v>
      </c>
      <c r="N309" s="388" t="s">
        <v>3452</v>
      </c>
      <c r="O309" s="388" t="s">
        <v>1145</v>
      </c>
      <c r="P309" s="394" t="s">
        <v>1146</v>
      </c>
      <c r="Q309" s="393" t="s">
        <v>7675</v>
      </c>
      <c r="R309" s="389" t="s">
        <v>9808</v>
      </c>
      <c r="S309" s="389" t="s">
        <v>3473</v>
      </c>
      <c r="T309" s="244" t="str">
        <f t="shared" si="8"/>
        <v>Tab5_Cell_B73</v>
      </c>
    </row>
    <row r="310" spans="1:20" s="244" customFormat="1" x14ac:dyDescent="0.2">
      <c r="A310" s="244" t="str">
        <f t="shared" si="9"/>
        <v>Tab5_Cell_B81</v>
      </c>
      <c r="B310" s="250">
        <v>5</v>
      </c>
      <c r="C310" s="250"/>
      <c r="D310" s="250" t="s">
        <v>2872</v>
      </c>
      <c r="E310" s="394" t="s">
        <v>1150</v>
      </c>
      <c r="F310" s="388" t="s">
        <v>3474</v>
      </c>
      <c r="G310" s="388" t="s">
        <v>1152</v>
      </c>
      <c r="H310" s="388" t="s">
        <v>141</v>
      </c>
      <c r="I310" s="388" t="s">
        <v>1153</v>
      </c>
      <c r="J310" s="388" t="s">
        <v>1154</v>
      </c>
      <c r="K310" s="388" t="s">
        <v>1155</v>
      </c>
      <c r="L310" s="388" t="s">
        <v>1156</v>
      </c>
      <c r="M310" s="388" t="s">
        <v>1157</v>
      </c>
      <c r="N310" s="388" t="s">
        <v>3475</v>
      </c>
      <c r="O310" s="388" t="s">
        <v>1158</v>
      </c>
      <c r="P310" s="394" t="s">
        <v>1159</v>
      </c>
      <c r="Q310" s="393" t="s">
        <v>7836</v>
      </c>
      <c r="R310" s="389" t="s">
        <v>9961</v>
      </c>
      <c r="S310" s="389" t="s">
        <v>3476</v>
      </c>
      <c r="T310" s="244" t="str">
        <f t="shared" si="8"/>
        <v>Tab5_Cell_B81</v>
      </c>
    </row>
    <row r="311" spans="1:20" s="244" customFormat="1" ht="38.25" x14ac:dyDescent="0.2">
      <c r="A311" s="244" t="str">
        <f t="shared" si="9"/>
        <v>Tab5_Cell_B88</v>
      </c>
      <c r="B311" s="250">
        <v>5</v>
      </c>
      <c r="C311" s="250"/>
      <c r="D311" s="250" t="s">
        <v>1740</v>
      </c>
      <c r="E311" s="394" t="s">
        <v>1189</v>
      </c>
      <c r="F311" s="388" t="s">
        <v>3477</v>
      </c>
      <c r="G311" s="388" t="s">
        <v>1191</v>
      </c>
      <c r="H311" s="388" t="s">
        <v>144</v>
      </c>
      <c r="I311" s="388" t="s">
        <v>1192</v>
      </c>
      <c r="J311" s="388" t="s">
        <v>1193</v>
      </c>
      <c r="K311" s="388" t="s">
        <v>1194</v>
      </c>
      <c r="L311" s="388" t="s">
        <v>1195</v>
      </c>
      <c r="M311" s="388" t="s">
        <v>1196</v>
      </c>
      <c r="N311" s="388" t="s">
        <v>3478</v>
      </c>
      <c r="O311" s="388" t="s">
        <v>1198</v>
      </c>
      <c r="P311" s="394" t="s">
        <v>1199</v>
      </c>
      <c r="Q311" s="393" t="s">
        <v>7678</v>
      </c>
      <c r="R311" s="389" t="s">
        <v>9962</v>
      </c>
      <c r="S311" s="389" t="s">
        <v>3479</v>
      </c>
      <c r="T311" s="244" t="str">
        <f t="shared" si="8"/>
        <v>Tab5_Cell_B88</v>
      </c>
    </row>
    <row r="312" spans="1:20" s="244" customFormat="1" x14ac:dyDescent="0.2">
      <c r="A312" s="244" t="str">
        <f t="shared" si="9"/>
        <v>Tab5_Cell_B99</v>
      </c>
      <c r="B312" s="250">
        <v>5</v>
      </c>
      <c r="C312" s="250"/>
      <c r="D312" s="250" t="s">
        <v>3480</v>
      </c>
      <c r="E312" s="394" t="s">
        <v>3481</v>
      </c>
      <c r="F312" s="388" t="s">
        <v>3482</v>
      </c>
      <c r="G312" s="388" t="s">
        <v>3483</v>
      </c>
      <c r="H312" s="388" t="s">
        <v>224</v>
      </c>
      <c r="I312" s="388" t="s">
        <v>3484</v>
      </c>
      <c r="J312" s="388" t="s">
        <v>3485</v>
      </c>
      <c r="K312" s="388" t="s">
        <v>3486</v>
      </c>
      <c r="L312" s="388" t="s">
        <v>3487</v>
      </c>
      <c r="M312" s="388" t="s">
        <v>3488</v>
      </c>
      <c r="N312" s="388" t="s">
        <v>3489</v>
      </c>
      <c r="O312" s="388" t="s">
        <v>3490</v>
      </c>
      <c r="P312" s="394" t="s">
        <v>3491</v>
      </c>
      <c r="Q312" s="393" t="s">
        <v>7837</v>
      </c>
      <c r="R312" s="389" t="s">
        <v>9963</v>
      </c>
      <c r="S312" s="389" t="s">
        <v>3492</v>
      </c>
      <c r="T312" s="244" t="str">
        <f t="shared" si="8"/>
        <v>Tab5_Cell_B99</v>
      </c>
    </row>
    <row r="313" spans="1:20" s="244" customFormat="1" x14ac:dyDescent="0.2">
      <c r="A313" s="244" t="str">
        <f t="shared" si="9"/>
        <v>Tab5_Cell_B101</v>
      </c>
      <c r="B313" s="250">
        <v>5</v>
      </c>
      <c r="C313" s="250"/>
      <c r="D313" s="250" t="s">
        <v>1782</v>
      </c>
      <c r="E313" s="394" t="s">
        <v>3493</v>
      </c>
      <c r="F313" s="388" t="s">
        <v>3494</v>
      </c>
      <c r="G313" s="388" t="s">
        <v>3495</v>
      </c>
      <c r="H313" s="388" t="s">
        <v>3496</v>
      </c>
      <c r="I313" s="388" t="s">
        <v>3497</v>
      </c>
      <c r="J313" s="388" t="s">
        <v>3498</v>
      </c>
      <c r="K313" s="388" t="s">
        <v>3499</v>
      </c>
      <c r="L313" s="388" t="s">
        <v>3500</v>
      </c>
      <c r="M313" s="388" t="s">
        <v>3501</v>
      </c>
      <c r="N313" s="388" t="s">
        <v>3502</v>
      </c>
      <c r="O313" s="388" t="s">
        <v>3503</v>
      </c>
      <c r="P313" s="394" t="s">
        <v>3504</v>
      </c>
      <c r="Q313" s="388" t="s">
        <v>10181</v>
      </c>
      <c r="R313" s="389" t="s">
        <v>9964</v>
      </c>
      <c r="S313" s="389" t="s">
        <v>3505</v>
      </c>
      <c r="T313" s="244" t="str">
        <f t="shared" si="8"/>
        <v>Tab5_Cell_B101</v>
      </c>
    </row>
    <row r="314" spans="1:20" s="244" customFormat="1" ht="38.25" x14ac:dyDescent="0.2">
      <c r="A314" s="244" t="str">
        <f t="shared" si="9"/>
        <v>Tab5_Cell_B110</v>
      </c>
      <c r="B314" s="250">
        <v>5</v>
      </c>
      <c r="C314" s="250"/>
      <c r="D314" s="250" t="s">
        <v>3540</v>
      </c>
      <c r="E314" s="394" t="s">
        <v>9757</v>
      </c>
      <c r="F314" s="388" t="s">
        <v>3541</v>
      </c>
      <c r="G314" s="388" t="s">
        <v>1559</v>
      </c>
      <c r="H314" s="388" t="s">
        <v>123</v>
      </c>
      <c r="I314" s="388" t="s">
        <v>1560</v>
      </c>
      <c r="J314" s="388" t="s">
        <v>1561</v>
      </c>
      <c r="K314" s="388" t="s">
        <v>1562</v>
      </c>
      <c r="L314" s="388" t="s">
        <v>1563</v>
      </c>
      <c r="M314" s="388" t="s">
        <v>1564</v>
      </c>
      <c r="N314" s="388" t="s">
        <v>3542</v>
      </c>
      <c r="O314" s="388" t="s">
        <v>1566</v>
      </c>
      <c r="P314" s="394" t="s">
        <v>1567</v>
      </c>
      <c r="Q314" s="393" t="s">
        <v>7702</v>
      </c>
      <c r="R314" s="389" t="s">
        <v>9965</v>
      </c>
      <c r="S314" s="389" t="s">
        <v>3543</v>
      </c>
      <c r="T314" s="244" t="str">
        <f t="shared" si="8"/>
        <v>Tab5_Cell_B110</v>
      </c>
    </row>
    <row r="315" spans="1:20" s="244" customFormat="1" ht="38.25" x14ac:dyDescent="0.2">
      <c r="A315" s="244" t="str">
        <f t="shared" si="9"/>
        <v>Tab5_Cell_B124</v>
      </c>
      <c r="B315" s="250">
        <v>5</v>
      </c>
      <c r="C315" s="250"/>
      <c r="D315" s="250" t="s">
        <v>1835</v>
      </c>
      <c r="E315" s="394" t="s">
        <v>9758</v>
      </c>
      <c r="F315" s="388" t="s">
        <v>3544</v>
      </c>
      <c r="G315" s="388" t="s">
        <v>3545</v>
      </c>
      <c r="H315" s="388" t="s">
        <v>124</v>
      </c>
      <c r="I315" s="388" t="s">
        <v>1635</v>
      </c>
      <c r="J315" s="388" t="s">
        <v>1636</v>
      </c>
      <c r="K315" s="388" t="s">
        <v>1637</v>
      </c>
      <c r="L315" s="388" t="s">
        <v>3546</v>
      </c>
      <c r="M315" s="388" t="s">
        <v>1639</v>
      </c>
      <c r="N315" s="388" t="s">
        <v>3547</v>
      </c>
      <c r="O315" s="388" t="s">
        <v>1641</v>
      </c>
      <c r="P315" s="394" t="s">
        <v>3548</v>
      </c>
      <c r="Q315" s="393" t="s">
        <v>7844</v>
      </c>
      <c r="R315" s="389" t="s">
        <v>9966</v>
      </c>
      <c r="S315" s="389" t="s">
        <v>3549</v>
      </c>
      <c r="T315" s="244" t="str">
        <f t="shared" si="8"/>
        <v>Tab5_Cell_B124</v>
      </c>
    </row>
    <row r="316" spans="1:20" s="244" customFormat="1" ht="38.25" x14ac:dyDescent="0.2">
      <c r="A316" s="244" t="str">
        <f t="shared" si="9"/>
        <v>Tab5_Cell_B138</v>
      </c>
      <c r="B316" s="250">
        <v>5</v>
      </c>
      <c r="C316" s="250"/>
      <c r="D316" s="250" t="s">
        <v>3550</v>
      </c>
      <c r="E316" s="394" t="s">
        <v>1700</v>
      </c>
      <c r="F316" s="388" t="s">
        <v>3551</v>
      </c>
      <c r="G316" s="388" t="s">
        <v>3552</v>
      </c>
      <c r="H316" s="388" t="s">
        <v>125</v>
      </c>
      <c r="I316" s="388" t="s">
        <v>1703</v>
      </c>
      <c r="J316" s="388" t="s">
        <v>1704</v>
      </c>
      <c r="K316" s="388" t="s">
        <v>1705</v>
      </c>
      <c r="L316" s="388" t="s">
        <v>1706</v>
      </c>
      <c r="M316" s="388" t="s">
        <v>1707</v>
      </c>
      <c r="N316" s="388" t="s">
        <v>3553</v>
      </c>
      <c r="O316" s="388" t="s">
        <v>1709</v>
      </c>
      <c r="P316" s="394" t="s">
        <v>1710</v>
      </c>
      <c r="Q316" s="393" t="s">
        <v>7845</v>
      </c>
      <c r="R316" s="389" t="s">
        <v>9967</v>
      </c>
      <c r="S316" s="389" t="s">
        <v>3554</v>
      </c>
      <c r="T316" s="244" t="str">
        <f t="shared" si="8"/>
        <v>Tab5_Cell_B138</v>
      </c>
    </row>
    <row r="317" spans="1:20" s="244" customFormat="1" ht="38.25" x14ac:dyDescent="0.2">
      <c r="A317" s="244" t="str">
        <f t="shared" si="9"/>
        <v>Tab5_Cell_B152</v>
      </c>
      <c r="B317" s="250">
        <v>5</v>
      </c>
      <c r="C317" s="250"/>
      <c r="D317" s="250" t="s">
        <v>1916</v>
      </c>
      <c r="E317" s="394" t="s">
        <v>1768</v>
      </c>
      <c r="F317" s="388" t="s">
        <v>3555</v>
      </c>
      <c r="G317" s="388" t="s">
        <v>1770</v>
      </c>
      <c r="H317" s="388" t="s">
        <v>221</v>
      </c>
      <c r="I317" s="388" t="s">
        <v>1772</v>
      </c>
      <c r="J317" s="388" t="s">
        <v>1773</v>
      </c>
      <c r="K317" s="388" t="s">
        <v>3556</v>
      </c>
      <c r="L317" s="388" t="s">
        <v>1775</v>
      </c>
      <c r="M317" s="388" t="s">
        <v>3557</v>
      </c>
      <c r="N317" s="388" t="s">
        <v>3558</v>
      </c>
      <c r="O317" s="388" t="s">
        <v>1778</v>
      </c>
      <c r="P317" s="394" t="s">
        <v>3559</v>
      </c>
      <c r="Q317" s="393" t="s">
        <v>7717</v>
      </c>
      <c r="R317" s="389" t="s">
        <v>9968</v>
      </c>
      <c r="S317" s="389" t="s">
        <v>1780</v>
      </c>
      <c r="T317" s="244" t="str">
        <f t="shared" si="8"/>
        <v>Tab5_Cell_B152</v>
      </c>
    </row>
    <row r="318" spans="1:20" s="244" customFormat="1" ht="38.25" x14ac:dyDescent="0.2">
      <c r="A318" s="244" t="str">
        <f t="shared" si="9"/>
        <v>Tab5_Cell_B166</v>
      </c>
      <c r="B318" s="250">
        <v>5</v>
      </c>
      <c r="C318" s="250"/>
      <c r="D318" s="250" t="s">
        <v>3560</v>
      </c>
      <c r="E318" s="394" t="s">
        <v>9759</v>
      </c>
      <c r="F318" s="388" t="s">
        <v>3561</v>
      </c>
      <c r="G318" s="388" t="s">
        <v>1838</v>
      </c>
      <c r="H318" s="388" t="s">
        <v>220</v>
      </c>
      <c r="I318" s="388" t="s">
        <v>1840</v>
      </c>
      <c r="J318" s="388" t="s">
        <v>1841</v>
      </c>
      <c r="K318" s="388" t="s">
        <v>3562</v>
      </c>
      <c r="L318" s="388" t="s">
        <v>1843</v>
      </c>
      <c r="M318" s="388" t="s">
        <v>1844</v>
      </c>
      <c r="N318" s="388" t="s">
        <v>3563</v>
      </c>
      <c r="O318" s="388" t="s">
        <v>1846</v>
      </c>
      <c r="P318" s="394" t="s">
        <v>3564</v>
      </c>
      <c r="Q318" s="393" t="s">
        <v>7723</v>
      </c>
      <c r="R318" s="389" t="s">
        <v>9969</v>
      </c>
      <c r="S318" s="389" t="s">
        <v>3565</v>
      </c>
      <c r="T318" s="244" t="str">
        <f t="shared" si="8"/>
        <v>Tab5_Cell_B166</v>
      </c>
    </row>
    <row r="319" spans="1:20" s="244" customFormat="1" ht="38.25" x14ac:dyDescent="0.2">
      <c r="A319" s="244" t="str">
        <f t="shared" si="9"/>
        <v>Tab5_Cell_B183</v>
      </c>
      <c r="B319" s="250">
        <v>5</v>
      </c>
      <c r="C319" s="250"/>
      <c r="D319" s="250" t="s">
        <v>3566</v>
      </c>
      <c r="E319" s="394" t="s">
        <v>1933</v>
      </c>
      <c r="F319" s="388" t="s">
        <v>3567</v>
      </c>
      <c r="G319" s="388" t="s">
        <v>1935</v>
      </c>
      <c r="H319" s="388" t="s">
        <v>219</v>
      </c>
      <c r="I319" s="388" t="s">
        <v>1937</v>
      </c>
      <c r="J319" s="388" t="s">
        <v>1938</v>
      </c>
      <c r="K319" s="388" t="s">
        <v>3568</v>
      </c>
      <c r="L319" s="388" t="s">
        <v>1940</v>
      </c>
      <c r="M319" s="388" t="s">
        <v>1941</v>
      </c>
      <c r="N319" s="388" t="s">
        <v>3569</v>
      </c>
      <c r="O319" s="388" t="s">
        <v>1943</v>
      </c>
      <c r="P319" s="394" t="s">
        <v>3570</v>
      </c>
      <c r="Q319" s="393" t="s">
        <v>7846</v>
      </c>
      <c r="R319" s="389" t="s">
        <v>9970</v>
      </c>
      <c r="S319" s="389" t="s">
        <v>1945</v>
      </c>
      <c r="T319" s="244" t="str">
        <f t="shared" si="8"/>
        <v>Tab5_Cell_B183</v>
      </c>
    </row>
    <row r="320" spans="1:20" s="244" customFormat="1" x14ac:dyDescent="0.2">
      <c r="A320" s="244" t="str">
        <f t="shared" si="9"/>
        <v>Tab5_Cell_B200</v>
      </c>
      <c r="B320" s="250">
        <v>5</v>
      </c>
      <c r="C320" s="250"/>
      <c r="D320" s="250" t="s">
        <v>3571</v>
      </c>
      <c r="E320" s="394" t="s">
        <v>2019</v>
      </c>
      <c r="F320" s="388" t="s">
        <v>2020</v>
      </c>
      <c r="G320" s="388" t="s">
        <v>2021</v>
      </c>
      <c r="H320" s="388" t="s">
        <v>151</v>
      </c>
      <c r="I320" s="388" t="s">
        <v>2022</v>
      </c>
      <c r="J320" s="388" t="s">
        <v>2023</v>
      </c>
      <c r="K320" s="388" t="s">
        <v>2024</v>
      </c>
      <c r="L320" s="388" t="s">
        <v>2025</v>
      </c>
      <c r="M320" s="388" t="s">
        <v>2026</v>
      </c>
      <c r="N320" s="388" t="s">
        <v>2027</v>
      </c>
      <c r="O320" s="388" t="s">
        <v>7293</v>
      </c>
      <c r="P320" s="394" t="s">
        <v>2028</v>
      </c>
      <c r="Q320" s="393" t="s">
        <v>7737</v>
      </c>
      <c r="R320" s="389" t="s">
        <v>9971</v>
      </c>
      <c r="S320" s="389" t="s">
        <v>2029</v>
      </c>
      <c r="T320" s="244" t="str">
        <f t="shared" si="8"/>
        <v>Tab5_Cell_B200</v>
      </c>
    </row>
    <row r="321" spans="1:20" s="244" customFormat="1" x14ac:dyDescent="0.2">
      <c r="A321" s="244" t="str">
        <f t="shared" si="9"/>
        <v>Tab5_Cell_B207</v>
      </c>
      <c r="B321" s="250">
        <v>5</v>
      </c>
      <c r="C321" s="250"/>
      <c r="D321" s="250" t="s">
        <v>2031</v>
      </c>
      <c r="E321" s="394" t="s">
        <v>3572</v>
      </c>
      <c r="F321" s="388" t="s">
        <v>3573</v>
      </c>
      <c r="G321" s="388" t="s">
        <v>3574</v>
      </c>
      <c r="H321" s="388" t="s">
        <v>218</v>
      </c>
      <c r="I321" s="388" t="s">
        <v>3575</v>
      </c>
      <c r="J321" s="388" t="s">
        <v>3576</v>
      </c>
      <c r="K321" s="388" t="s">
        <v>3577</v>
      </c>
      <c r="L321" s="388" t="s">
        <v>3578</v>
      </c>
      <c r="M321" s="388" t="s">
        <v>3579</v>
      </c>
      <c r="N321" s="388" t="s">
        <v>3580</v>
      </c>
      <c r="O321" s="388" t="s">
        <v>3581</v>
      </c>
      <c r="P321" s="394" t="s">
        <v>3582</v>
      </c>
      <c r="Q321" s="393" t="s">
        <v>7847</v>
      </c>
      <c r="R321" s="389" t="s">
        <v>9972</v>
      </c>
      <c r="S321" s="389" t="s">
        <v>3583</v>
      </c>
      <c r="T321" s="244" t="str">
        <f t="shared" si="8"/>
        <v>Tab5_Cell_B207</v>
      </c>
    </row>
    <row r="322" spans="1:20" s="244" customFormat="1" x14ac:dyDescent="0.2">
      <c r="A322" s="244" t="str">
        <f t="shared" si="9"/>
        <v>Tab5_Cell_B209</v>
      </c>
      <c r="B322" s="250">
        <v>5</v>
      </c>
      <c r="C322" s="250"/>
      <c r="D322" s="250" t="s">
        <v>2032</v>
      </c>
      <c r="E322" s="394" t="s">
        <v>3584</v>
      </c>
      <c r="F322" s="388" t="s">
        <v>3585</v>
      </c>
      <c r="G322" s="388" t="s">
        <v>3586</v>
      </c>
      <c r="H322" s="388" t="s">
        <v>3587</v>
      </c>
      <c r="I322" s="388" t="s">
        <v>3588</v>
      </c>
      <c r="J322" s="388" t="s">
        <v>3589</v>
      </c>
      <c r="K322" s="388" t="s">
        <v>3590</v>
      </c>
      <c r="L322" s="388" t="s">
        <v>3591</v>
      </c>
      <c r="M322" s="388" t="s">
        <v>3592</v>
      </c>
      <c r="N322" s="388" t="s">
        <v>3593</v>
      </c>
      <c r="O322" s="388" t="s">
        <v>3594</v>
      </c>
      <c r="P322" s="394" t="s">
        <v>3595</v>
      </c>
      <c r="Q322" s="393" t="s">
        <v>7848</v>
      </c>
      <c r="R322" s="389" t="s">
        <v>9973</v>
      </c>
      <c r="S322" s="389" t="s">
        <v>3596</v>
      </c>
      <c r="T322" s="244" t="str">
        <f t="shared" si="8"/>
        <v>Tab5_Cell_B209</v>
      </c>
    </row>
    <row r="323" spans="1:20" s="244" customFormat="1" x14ac:dyDescent="0.2">
      <c r="A323" s="244" t="str">
        <f t="shared" si="9"/>
        <v>Tab5_Cell_B215</v>
      </c>
      <c r="B323" s="250">
        <v>5</v>
      </c>
      <c r="C323" s="250"/>
      <c r="D323" s="250" t="s">
        <v>2057</v>
      </c>
      <c r="E323" s="394" t="s">
        <v>2738</v>
      </c>
      <c r="F323" s="388" t="s">
        <v>3636</v>
      </c>
      <c r="G323" s="388" t="s">
        <v>3637</v>
      </c>
      <c r="H323" s="388" t="s">
        <v>215</v>
      </c>
      <c r="I323" s="388" t="s">
        <v>2742</v>
      </c>
      <c r="J323" s="388" t="s">
        <v>2743</v>
      </c>
      <c r="K323" s="388" t="s">
        <v>3638</v>
      </c>
      <c r="L323" s="388" t="s">
        <v>2745</v>
      </c>
      <c r="M323" s="388" t="s">
        <v>2746</v>
      </c>
      <c r="N323" s="388" t="s">
        <v>7494</v>
      </c>
      <c r="O323" s="388" t="s">
        <v>2748</v>
      </c>
      <c r="P323" s="394" t="s">
        <v>3639</v>
      </c>
      <c r="Q323" s="393" t="s">
        <v>7852</v>
      </c>
      <c r="R323" s="389" t="s">
        <v>9974</v>
      </c>
      <c r="S323" s="389" t="s">
        <v>3640</v>
      </c>
      <c r="T323" s="244" t="str">
        <f t="shared" si="8"/>
        <v>Tab5_Cell_B215</v>
      </c>
    </row>
    <row r="324" spans="1:20" s="244" customFormat="1" ht="25.5" x14ac:dyDescent="0.2">
      <c r="A324" s="244" t="str">
        <f t="shared" si="9"/>
        <v>Tab5_Cell_B236</v>
      </c>
      <c r="B324" s="250">
        <v>5</v>
      </c>
      <c r="C324" s="250"/>
      <c r="D324" s="250" t="s">
        <v>3641</v>
      </c>
      <c r="E324" s="394" t="s">
        <v>2817</v>
      </c>
      <c r="F324" s="388" t="s">
        <v>3642</v>
      </c>
      <c r="G324" s="388" t="s">
        <v>3643</v>
      </c>
      <c r="H324" s="388" t="s">
        <v>52</v>
      </c>
      <c r="I324" s="388" t="s">
        <v>2820</v>
      </c>
      <c r="J324" s="388" t="s">
        <v>2821</v>
      </c>
      <c r="K324" s="388" t="s">
        <v>2822</v>
      </c>
      <c r="L324" s="388" t="s">
        <v>2823</v>
      </c>
      <c r="M324" s="388" t="s">
        <v>2824</v>
      </c>
      <c r="N324" s="388" t="s">
        <v>7495</v>
      </c>
      <c r="O324" s="388" t="s">
        <v>2826</v>
      </c>
      <c r="P324" s="394" t="s">
        <v>2827</v>
      </c>
      <c r="Q324" s="393" t="s">
        <v>7853</v>
      </c>
      <c r="R324" s="389" t="s">
        <v>9975</v>
      </c>
      <c r="S324" s="389" t="s">
        <v>3644</v>
      </c>
      <c r="T324" s="244" t="str">
        <f t="shared" si="8"/>
        <v>Tab5_Cell_B236</v>
      </c>
    </row>
    <row r="325" spans="1:20" s="244" customFormat="1" ht="38.25" x14ac:dyDescent="0.2">
      <c r="A325" s="244" t="str">
        <f t="shared" si="9"/>
        <v>Tab5_Cell_B247</v>
      </c>
      <c r="B325" s="250">
        <v>5</v>
      </c>
      <c r="C325" s="250"/>
      <c r="D325" s="250" t="s">
        <v>3645</v>
      </c>
      <c r="E325" s="394" t="s">
        <v>2859</v>
      </c>
      <c r="F325" s="388" t="s">
        <v>3646</v>
      </c>
      <c r="G325" s="388" t="s">
        <v>2861</v>
      </c>
      <c r="H325" s="388" t="s">
        <v>241</v>
      </c>
      <c r="I325" s="388" t="s">
        <v>2863</v>
      </c>
      <c r="J325" s="388" t="s">
        <v>2864</v>
      </c>
      <c r="K325" s="388" t="s">
        <v>3647</v>
      </c>
      <c r="L325" s="388" t="s">
        <v>2866</v>
      </c>
      <c r="M325" s="388" t="s">
        <v>2867</v>
      </c>
      <c r="N325" s="388" t="s">
        <v>2868</v>
      </c>
      <c r="O325" s="388" t="s">
        <v>6553</v>
      </c>
      <c r="P325" s="394" t="s">
        <v>2869</v>
      </c>
      <c r="Q325" s="393" t="s">
        <v>7854</v>
      </c>
      <c r="R325" s="389" t="s">
        <v>9976</v>
      </c>
      <c r="S325" s="389" t="s">
        <v>2870</v>
      </c>
      <c r="T325" s="244" t="str">
        <f t="shared" si="8"/>
        <v>Tab5_Cell_B247</v>
      </c>
    </row>
    <row r="326" spans="1:20" s="244" customFormat="1" ht="25.5" x14ac:dyDescent="0.2">
      <c r="A326" s="244" t="str">
        <f t="shared" si="9"/>
        <v>Tab5_Cell_B260</v>
      </c>
      <c r="B326" s="250">
        <v>5</v>
      </c>
      <c r="C326" s="250"/>
      <c r="D326" s="250" t="s">
        <v>3648</v>
      </c>
      <c r="E326" s="394" t="s">
        <v>2873</v>
      </c>
      <c r="F326" s="388" t="s">
        <v>3649</v>
      </c>
      <c r="G326" s="388" t="s">
        <v>6547</v>
      </c>
      <c r="H326" s="388" t="s">
        <v>4</v>
      </c>
      <c r="I326" s="388" t="s">
        <v>2876</v>
      </c>
      <c r="J326" s="388" t="s">
        <v>2877</v>
      </c>
      <c r="K326" s="388" t="s">
        <v>2878</v>
      </c>
      <c r="L326" s="388" t="s">
        <v>2879</v>
      </c>
      <c r="M326" s="388" t="s">
        <v>2880</v>
      </c>
      <c r="N326" s="388" t="s">
        <v>7496</v>
      </c>
      <c r="O326" s="388" t="s">
        <v>6548</v>
      </c>
      <c r="P326" s="394" t="s">
        <v>2882</v>
      </c>
      <c r="Q326" s="393" t="s">
        <v>7790</v>
      </c>
      <c r="R326" s="389" t="s">
        <v>9977</v>
      </c>
      <c r="S326" s="389" t="s">
        <v>3650</v>
      </c>
      <c r="T326" s="244" t="str">
        <f t="shared" si="8"/>
        <v>Tab5_Cell_B260</v>
      </c>
    </row>
    <row r="327" spans="1:20" s="244" customFormat="1" ht="25.5" x14ac:dyDescent="0.2">
      <c r="A327" s="244" t="str">
        <f t="shared" si="9"/>
        <v>Tab5_Cell_C9</v>
      </c>
      <c r="B327" s="250">
        <v>5</v>
      </c>
      <c r="C327" s="250"/>
      <c r="D327" s="250" t="s">
        <v>755</v>
      </c>
      <c r="E327" s="394" t="s">
        <v>3343</v>
      </c>
      <c r="F327" s="388" t="s">
        <v>3344</v>
      </c>
      <c r="G327" s="388" t="s">
        <v>3345</v>
      </c>
      <c r="H327" s="388" t="s">
        <v>235</v>
      </c>
      <c r="I327" s="388" t="s">
        <v>3346</v>
      </c>
      <c r="J327" s="388" t="s">
        <v>3347</v>
      </c>
      <c r="K327" s="388" t="s">
        <v>3348</v>
      </c>
      <c r="L327" s="388" t="s">
        <v>3349</v>
      </c>
      <c r="M327" s="388" t="s">
        <v>3350</v>
      </c>
      <c r="N327" s="388" t="s">
        <v>3351</v>
      </c>
      <c r="O327" s="388" t="s">
        <v>3352</v>
      </c>
      <c r="P327" s="394" t="s">
        <v>3353</v>
      </c>
      <c r="Q327" s="393" t="s">
        <v>7826</v>
      </c>
      <c r="R327" s="389" t="s">
        <v>9978</v>
      </c>
      <c r="S327" s="389" t="s">
        <v>3354</v>
      </c>
      <c r="T327" s="244" t="str">
        <f t="shared" si="8"/>
        <v>Tab5_Cell_C9</v>
      </c>
    </row>
    <row r="328" spans="1:20" s="244" customFormat="1" ht="25.5" x14ac:dyDescent="0.2">
      <c r="A328" s="244" t="str">
        <f t="shared" si="9"/>
        <v>Tab5_Cell_C10</v>
      </c>
      <c r="B328" s="250">
        <v>5</v>
      </c>
      <c r="C328" s="250"/>
      <c r="D328" s="250" t="s">
        <v>769</v>
      </c>
      <c r="E328" s="394" t="s">
        <v>700</v>
      </c>
      <c r="F328" s="388" t="s">
        <v>701</v>
      </c>
      <c r="G328" s="388" t="s">
        <v>702</v>
      </c>
      <c r="H328" s="388" t="s">
        <v>234</v>
      </c>
      <c r="I328" s="388" t="s">
        <v>704</v>
      </c>
      <c r="J328" s="388" t="s">
        <v>705</v>
      </c>
      <c r="K328" s="388" t="s">
        <v>3355</v>
      </c>
      <c r="L328" s="388" t="s">
        <v>707</v>
      </c>
      <c r="M328" s="388" t="s">
        <v>708</v>
      </c>
      <c r="N328" s="388" t="s">
        <v>3356</v>
      </c>
      <c r="O328" s="388" t="s">
        <v>3357</v>
      </c>
      <c r="P328" s="394" t="s">
        <v>711</v>
      </c>
      <c r="Q328" s="393" t="s">
        <v>7827</v>
      </c>
      <c r="R328" s="389" t="s">
        <v>9979</v>
      </c>
      <c r="S328" s="389" t="s">
        <v>712</v>
      </c>
      <c r="T328" s="244" t="str">
        <f t="shared" si="8"/>
        <v>Tab5_Cell_C10</v>
      </c>
    </row>
    <row r="329" spans="1:20" s="244" customFormat="1" ht="25.5" x14ac:dyDescent="0.2">
      <c r="A329" s="244" t="str">
        <f t="shared" si="9"/>
        <v>Tab5_Cell_C11</v>
      </c>
      <c r="B329" s="250">
        <v>5</v>
      </c>
      <c r="C329" s="250"/>
      <c r="D329" s="250" t="s">
        <v>783</v>
      </c>
      <c r="E329" s="394" t="s">
        <v>714</v>
      </c>
      <c r="F329" s="388" t="s">
        <v>3358</v>
      </c>
      <c r="G329" s="388" t="s">
        <v>716</v>
      </c>
      <c r="H329" s="388" t="s">
        <v>233</v>
      </c>
      <c r="I329" s="388" t="s">
        <v>718</v>
      </c>
      <c r="J329" s="388" t="s">
        <v>3359</v>
      </c>
      <c r="K329" s="388" t="s">
        <v>3360</v>
      </c>
      <c r="L329" s="388" t="s">
        <v>721</v>
      </c>
      <c r="M329" s="388" t="s">
        <v>722</v>
      </c>
      <c r="N329" s="388" t="s">
        <v>3361</v>
      </c>
      <c r="O329" s="388" t="s">
        <v>3362</v>
      </c>
      <c r="P329" s="394" t="s">
        <v>725</v>
      </c>
      <c r="Q329" s="393" t="s">
        <v>7828</v>
      </c>
      <c r="R329" s="389" t="s">
        <v>9396</v>
      </c>
      <c r="S329" s="389" t="s">
        <v>726</v>
      </c>
      <c r="T329" s="244" t="str">
        <f t="shared" si="8"/>
        <v>Tab5_Cell_C11</v>
      </c>
    </row>
    <row r="330" spans="1:20" s="244" customFormat="1" ht="25.5" x14ac:dyDescent="0.2">
      <c r="A330" s="244" t="str">
        <f t="shared" si="9"/>
        <v>Tab5_Cell_C12</v>
      </c>
      <c r="B330" s="250">
        <v>5</v>
      </c>
      <c r="C330" s="250"/>
      <c r="D330" s="250" t="s">
        <v>797</v>
      </c>
      <c r="E330" s="394" t="s">
        <v>3363</v>
      </c>
      <c r="F330" s="388" t="s">
        <v>3364</v>
      </c>
      <c r="G330" s="388" t="s">
        <v>730</v>
      </c>
      <c r="H330" s="388" t="s">
        <v>232</v>
      </c>
      <c r="I330" s="388" t="s">
        <v>732</v>
      </c>
      <c r="J330" s="388" t="s">
        <v>3365</v>
      </c>
      <c r="K330" s="388" t="s">
        <v>734</v>
      </c>
      <c r="L330" s="388" t="s">
        <v>735</v>
      </c>
      <c r="M330" s="388" t="s">
        <v>736</v>
      </c>
      <c r="N330" s="388" t="s">
        <v>3366</v>
      </c>
      <c r="O330" s="388" t="s">
        <v>3367</v>
      </c>
      <c r="P330" s="394" t="s">
        <v>739</v>
      </c>
      <c r="Q330" s="393" t="s">
        <v>7645</v>
      </c>
      <c r="R330" s="389" t="s">
        <v>9397</v>
      </c>
      <c r="S330" s="389" t="s">
        <v>3368</v>
      </c>
      <c r="T330" s="244" t="str">
        <f t="shared" si="8"/>
        <v>Tab5_Cell_C12</v>
      </c>
    </row>
    <row r="331" spans="1:20" s="244" customFormat="1" x14ac:dyDescent="0.2">
      <c r="A331" s="244" t="str">
        <f t="shared" si="9"/>
        <v>Tab5_Cell_C13</v>
      </c>
      <c r="B331" s="250">
        <v>5</v>
      </c>
      <c r="C331" s="250"/>
      <c r="D331" s="250" t="s">
        <v>811</v>
      </c>
      <c r="E331" s="394" t="s">
        <v>742</v>
      </c>
      <c r="F331" s="388" t="s">
        <v>743</v>
      </c>
      <c r="G331" s="388" t="s">
        <v>744</v>
      </c>
      <c r="H331" s="388" t="s">
        <v>231</v>
      </c>
      <c r="I331" s="388" t="s">
        <v>745</v>
      </c>
      <c r="J331" s="388" t="s">
        <v>746</v>
      </c>
      <c r="K331" s="388" t="s">
        <v>3369</v>
      </c>
      <c r="L331" s="388" t="s">
        <v>748</v>
      </c>
      <c r="M331" s="388" t="s">
        <v>749</v>
      </c>
      <c r="N331" s="388" t="s">
        <v>3370</v>
      </c>
      <c r="O331" s="388" t="s">
        <v>3371</v>
      </c>
      <c r="P331" s="394" t="s">
        <v>752</v>
      </c>
      <c r="Q331" s="388" t="s">
        <v>10150</v>
      </c>
      <c r="R331" s="389" t="s">
        <v>9398</v>
      </c>
      <c r="S331" s="389" t="s">
        <v>753</v>
      </c>
      <c r="T331" s="244" t="str">
        <f t="shared" si="8"/>
        <v>Tab5_Cell_C13</v>
      </c>
    </row>
    <row r="332" spans="1:20" s="244" customFormat="1" ht="51" x14ac:dyDescent="0.2">
      <c r="A332" s="244" t="str">
        <f t="shared" si="9"/>
        <v>Tab5_Cell_C69</v>
      </c>
      <c r="B332" s="250">
        <v>5</v>
      </c>
      <c r="C332" s="250"/>
      <c r="D332" s="250" t="s">
        <v>2273</v>
      </c>
      <c r="E332" s="394" t="s">
        <v>1098</v>
      </c>
      <c r="F332" s="388" t="s">
        <v>1099</v>
      </c>
      <c r="G332" s="388" t="s">
        <v>3450</v>
      </c>
      <c r="H332" s="388" t="s">
        <v>147</v>
      </c>
      <c r="I332" s="388" t="s">
        <v>1101</v>
      </c>
      <c r="J332" s="388" t="s">
        <v>3451</v>
      </c>
      <c r="K332" s="388" t="s">
        <v>1103</v>
      </c>
      <c r="L332" s="388" t="s">
        <v>1104</v>
      </c>
      <c r="M332" s="388" t="s">
        <v>1105</v>
      </c>
      <c r="N332" s="388" t="s">
        <v>3452</v>
      </c>
      <c r="O332" s="388" t="s">
        <v>1107</v>
      </c>
      <c r="P332" s="394" t="s">
        <v>1108</v>
      </c>
      <c r="Q332" s="393" t="s">
        <v>7672</v>
      </c>
      <c r="R332" s="389" t="s">
        <v>9816</v>
      </c>
      <c r="S332" s="389" t="s">
        <v>3453</v>
      </c>
      <c r="T332" s="244" t="str">
        <f t="shared" si="8"/>
        <v>Tab5_Cell_C69</v>
      </c>
    </row>
    <row r="333" spans="1:20" s="244" customFormat="1" x14ac:dyDescent="0.2">
      <c r="A333" s="244" t="str">
        <f t="shared" si="9"/>
        <v>Tab5_Cell_C70</v>
      </c>
      <c r="B333" s="250">
        <v>5</v>
      </c>
      <c r="C333" s="250"/>
      <c r="D333" s="250" t="s">
        <v>2274</v>
      </c>
      <c r="E333" s="394" t="s">
        <v>3454</v>
      </c>
      <c r="F333" s="388" t="s">
        <v>3455</v>
      </c>
      <c r="G333" s="388" t="s">
        <v>3456</v>
      </c>
      <c r="H333" s="388" t="s">
        <v>225</v>
      </c>
      <c r="I333" s="388" t="s">
        <v>1115</v>
      </c>
      <c r="J333" s="388" t="s">
        <v>3457</v>
      </c>
      <c r="K333" s="388" t="s">
        <v>3458</v>
      </c>
      <c r="L333" s="388" t="s">
        <v>3459</v>
      </c>
      <c r="M333" s="388" t="s">
        <v>3460</v>
      </c>
      <c r="N333" s="388" t="s">
        <v>3461</v>
      </c>
      <c r="O333" s="388" t="s">
        <v>3462</v>
      </c>
      <c r="P333" s="394" t="s">
        <v>3463</v>
      </c>
      <c r="Q333" s="393" t="s">
        <v>7835</v>
      </c>
      <c r="R333" s="389" t="s">
        <v>9399</v>
      </c>
      <c r="S333" s="389" t="s">
        <v>3464</v>
      </c>
      <c r="T333" s="244" t="str">
        <f t="shared" si="8"/>
        <v>Tab5_Cell_C70</v>
      </c>
    </row>
    <row r="334" spans="1:20" s="244" customFormat="1" ht="38.25" x14ac:dyDescent="0.2">
      <c r="A334" s="244" t="str">
        <f t="shared" si="9"/>
        <v>Tab5_Cell_C71</v>
      </c>
      <c r="B334" s="250">
        <v>5</v>
      </c>
      <c r="C334" s="250"/>
      <c r="D334" s="250" t="s">
        <v>3465</v>
      </c>
      <c r="E334" s="394" t="s">
        <v>1124</v>
      </c>
      <c r="F334" s="388" t="s">
        <v>1125</v>
      </c>
      <c r="G334" s="388" t="s">
        <v>1126</v>
      </c>
      <c r="H334" s="388" t="s">
        <v>145</v>
      </c>
      <c r="I334" s="388" t="s">
        <v>1127</v>
      </c>
      <c r="J334" s="388" t="s">
        <v>1128</v>
      </c>
      <c r="K334" s="388" t="s">
        <v>1129</v>
      </c>
      <c r="L334" s="388" t="s">
        <v>1130</v>
      </c>
      <c r="M334" s="388" t="s">
        <v>1131</v>
      </c>
      <c r="N334" s="388" t="s">
        <v>3466</v>
      </c>
      <c r="O334" s="388" t="s">
        <v>1133</v>
      </c>
      <c r="P334" s="394" t="s">
        <v>1134</v>
      </c>
      <c r="Q334" s="393" t="s">
        <v>7674</v>
      </c>
      <c r="R334" s="389" t="s">
        <v>9817</v>
      </c>
      <c r="S334" s="389" t="s">
        <v>3467</v>
      </c>
      <c r="T334" s="244" t="str">
        <f t="shared" si="8"/>
        <v>Tab5_Cell_C71</v>
      </c>
    </row>
    <row r="335" spans="1:20" s="244" customFormat="1" ht="25.5" x14ac:dyDescent="0.2">
      <c r="A335" s="244" t="str">
        <f t="shared" si="9"/>
        <v>Tab5_Cell_C102</v>
      </c>
      <c r="B335" s="250">
        <v>5</v>
      </c>
      <c r="C335" s="250"/>
      <c r="D335" s="250" t="s">
        <v>3506</v>
      </c>
      <c r="E335" s="394" t="s">
        <v>9760</v>
      </c>
      <c r="F335" s="388" t="s">
        <v>1379</v>
      </c>
      <c r="G335" s="388" t="s">
        <v>1380</v>
      </c>
      <c r="H335" s="388" t="s">
        <v>108</v>
      </c>
      <c r="I335" s="388" t="s">
        <v>1381</v>
      </c>
      <c r="J335" s="388" t="s">
        <v>1382</v>
      </c>
      <c r="K335" s="388" t="s">
        <v>1383</v>
      </c>
      <c r="L335" s="388" t="s">
        <v>1384</v>
      </c>
      <c r="M335" s="388" t="s">
        <v>1385</v>
      </c>
      <c r="N335" s="388" t="s">
        <v>3507</v>
      </c>
      <c r="O335" s="388" t="s">
        <v>1387</v>
      </c>
      <c r="P335" s="394" t="s">
        <v>1388</v>
      </c>
      <c r="Q335" s="393" t="s">
        <v>7838</v>
      </c>
      <c r="R335" s="389" t="s">
        <v>9980</v>
      </c>
      <c r="S335" s="389" t="s">
        <v>1389</v>
      </c>
      <c r="T335" s="244" t="str">
        <f t="shared" si="8"/>
        <v>Tab5_Cell_C102</v>
      </c>
    </row>
    <row r="336" spans="1:20" s="244" customFormat="1" ht="38.25" x14ac:dyDescent="0.2">
      <c r="A336" s="244" t="str">
        <f t="shared" si="9"/>
        <v>Tab5_Cell_C103</v>
      </c>
      <c r="B336" s="250">
        <v>5</v>
      </c>
      <c r="C336" s="250"/>
      <c r="D336" s="250" t="s">
        <v>3259</v>
      </c>
      <c r="E336" s="394" t="s">
        <v>9761</v>
      </c>
      <c r="F336" s="388" t="s">
        <v>1391</v>
      </c>
      <c r="G336" s="388" t="s">
        <v>1392</v>
      </c>
      <c r="H336" s="388" t="s">
        <v>109</v>
      </c>
      <c r="I336" s="388" t="s">
        <v>1393</v>
      </c>
      <c r="J336" s="388" t="s">
        <v>1394</v>
      </c>
      <c r="K336" s="388" t="s">
        <v>1395</v>
      </c>
      <c r="L336" s="388" t="s">
        <v>3508</v>
      </c>
      <c r="M336" s="388" t="s">
        <v>1397</v>
      </c>
      <c r="N336" s="388" t="s">
        <v>3509</v>
      </c>
      <c r="O336" s="388" t="s">
        <v>1399</v>
      </c>
      <c r="P336" s="394" t="s">
        <v>1400</v>
      </c>
      <c r="Q336" s="393" t="s">
        <v>7839</v>
      </c>
      <c r="R336" s="389" t="s">
        <v>9981</v>
      </c>
      <c r="S336" s="389" t="s">
        <v>3510</v>
      </c>
      <c r="T336" s="244" t="str">
        <f t="shared" si="8"/>
        <v>Tab5_Cell_C103</v>
      </c>
    </row>
    <row r="337" spans="1:21" ht="38.25" x14ac:dyDescent="0.2">
      <c r="A337" s="244" t="str">
        <f t="shared" si="9"/>
        <v>Tab5_Cell_C104</v>
      </c>
      <c r="B337" s="250">
        <v>5</v>
      </c>
      <c r="C337" s="250"/>
      <c r="D337" s="250" t="s">
        <v>3272</v>
      </c>
      <c r="E337" s="394" t="s">
        <v>1402</v>
      </c>
      <c r="F337" s="388" t="s">
        <v>1403</v>
      </c>
      <c r="G337" s="388" t="s">
        <v>1404</v>
      </c>
      <c r="H337" s="388" t="s">
        <v>110</v>
      </c>
      <c r="I337" s="388" t="s">
        <v>1405</v>
      </c>
      <c r="J337" s="388" t="s">
        <v>1406</v>
      </c>
      <c r="K337" s="388" t="s">
        <v>1407</v>
      </c>
      <c r="L337" s="388" t="s">
        <v>1408</v>
      </c>
      <c r="M337" s="388" t="s">
        <v>1409</v>
      </c>
      <c r="N337" s="388" t="s">
        <v>3511</v>
      </c>
      <c r="O337" s="388" t="s">
        <v>1411</v>
      </c>
      <c r="P337" s="394" t="s">
        <v>1412</v>
      </c>
      <c r="Q337" s="393" t="s">
        <v>7840</v>
      </c>
      <c r="R337" s="389" t="s">
        <v>9982</v>
      </c>
      <c r="S337" s="389" t="s">
        <v>3512</v>
      </c>
      <c r="T337" s="244" t="str">
        <f t="shared" si="8"/>
        <v>Tab5_Cell_C104</v>
      </c>
      <c r="U337" s="244"/>
    </row>
    <row r="338" spans="1:21" ht="25.5" x14ac:dyDescent="0.2">
      <c r="A338" s="244" t="str">
        <f t="shared" si="9"/>
        <v>Tab5_Cell_C105</v>
      </c>
      <c r="B338" s="250">
        <v>5</v>
      </c>
      <c r="C338" s="250"/>
      <c r="D338" s="250" t="s">
        <v>3274</v>
      </c>
      <c r="E338" s="394" t="s">
        <v>9762</v>
      </c>
      <c r="F338" s="388" t="s">
        <v>3513</v>
      </c>
      <c r="G338" s="388" t="s">
        <v>3514</v>
      </c>
      <c r="H338" s="388" t="s">
        <v>223</v>
      </c>
      <c r="I338" s="388" t="s">
        <v>3515</v>
      </c>
      <c r="J338" s="388" t="s">
        <v>3516</v>
      </c>
      <c r="K338" s="388" t="s">
        <v>3517</v>
      </c>
      <c r="L338" s="388" t="s">
        <v>3518</v>
      </c>
      <c r="M338" s="388" t="s">
        <v>3519</v>
      </c>
      <c r="N338" s="388" t="s">
        <v>3520</v>
      </c>
      <c r="O338" s="388" t="s">
        <v>3521</v>
      </c>
      <c r="P338" s="394" t="s">
        <v>3522</v>
      </c>
      <c r="Q338" s="393" t="s">
        <v>7841</v>
      </c>
      <c r="R338" s="389" t="s">
        <v>9983</v>
      </c>
      <c r="S338" s="389" t="s">
        <v>3523</v>
      </c>
      <c r="T338" s="244" t="str">
        <f t="shared" si="8"/>
        <v>Tab5_Cell_C105</v>
      </c>
      <c r="U338" s="244"/>
    </row>
    <row r="339" spans="1:21" ht="38.25" x14ac:dyDescent="0.2">
      <c r="A339" s="244" t="str">
        <f t="shared" si="9"/>
        <v>Tab5_Cell_C106</v>
      </c>
      <c r="B339" s="250">
        <v>5</v>
      </c>
      <c r="C339" s="250"/>
      <c r="D339" s="250" t="s">
        <v>3276</v>
      </c>
      <c r="E339" s="394" t="s">
        <v>9763</v>
      </c>
      <c r="F339" s="388" t="s">
        <v>3524</v>
      </c>
      <c r="G339" s="388" t="s">
        <v>3525</v>
      </c>
      <c r="H339" s="388" t="s">
        <v>222</v>
      </c>
      <c r="I339" s="388" t="s">
        <v>3526</v>
      </c>
      <c r="J339" s="388" t="s">
        <v>3527</v>
      </c>
      <c r="K339" s="388" t="s">
        <v>3528</v>
      </c>
      <c r="L339" s="388" t="s">
        <v>3529</v>
      </c>
      <c r="M339" s="388" t="s">
        <v>3530</v>
      </c>
      <c r="N339" s="388" t="s">
        <v>3531</v>
      </c>
      <c r="O339" s="388" t="s">
        <v>3532</v>
      </c>
      <c r="P339" s="394" t="s">
        <v>3533</v>
      </c>
      <c r="Q339" s="393" t="s">
        <v>7842</v>
      </c>
      <c r="R339" s="389" t="s">
        <v>9984</v>
      </c>
      <c r="S339" s="389" t="s">
        <v>3534</v>
      </c>
      <c r="T339" s="244" t="str">
        <f t="shared" si="8"/>
        <v>Tab5_Cell_C106</v>
      </c>
      <c r="U339" s="244"/>
    </row>
    <row r="340" spans="1:21" ht="38.25" x14ac:dyDescent="0.2">
      <c r="A340" s="244" t="str">
        <f t="shared" si="9"/>
        <v>Tab5_Cell_C107</v>
      </c>
      <c r="B340" s="250">
        <v>5</v>
      </c>
      <c r="C340" s="250"/>
      <c r="D340" s="250" t="s">
        <v>3279</v>
      </c>
      <c r="E340" s="394" t="s">
        <v>1439</v>
      </c>
      <c r="F340" s="388" t="s">
        <v>1440</v>
      </c>
      <c r="G340" s="388" t="s">
        <v>1441</v>
      </c>
      <c r="H340" s="388" t="s">
        <v>111</v>
      </c>
      <c r="I340" s="388" t="s">
        <v>1442</v>
      </c>
      <c r="J340" s="388" t="s">
        <v>1443</v>
      </c>
      <c r="K340" s="388" t="s">
        <v>3535</v>
      </c>
      <c r="L340" s="388" t="s">
        <v>1445</v>
      </c>
      <c r="M340" s="388" t="s">
        <v>1446</v>
      </c>
      <c r="N340" s="388" t="s">
        <v>3536</v>
      </c>
      <c r="O340" s="388" t="s">
        <v>1448</v>
      </c>
      <c r="P340" s="394" t="s">
        <v>1449</v>
      </c>
      <c r="Q340" s="393" t="s">
        <v>7843</v>
      </c>
      <c r="R340" s="389" t="s">
        <v>9883</v>
      </c>
      <c r="S340" s="389" t="s">
        <v>1450</v>
      </c>
      <c r="T340" s="244" t="str">
        <f t="shared" si="8"/>
        <v>Tab5_Cell_C107</v>
      </c>
      <c r="U340" s="244"/>
    </row>
    <row r="341" spans="1:21" x14ac:dyDescent="0.2">
      <c r="A341" s="244" t="str">
        <f t="shared" si="9"/>
        <v>Tab5_Cell_C108</v>
      </c>
      <c r="B341" s="250">
        <v>5</v>
      </c>
      <c r="C341" s="250"/>
      <c r="D341" s="250" t="s">
        <v>3537</v>
      </c>
      <c r="E341" s="394" t="s">
        <v>1451</v>
      </c>
      <c r="F341" s="388" t="s">
        <v>1452</v>
      </c>
      <c r="G341" s="388" t="s">
        <v>1453</v>
      </c>
      <c r="H341" s="388" t="s">
        <v>152</v>
      </c>
      <c r="I341" s="388" t="s">
        <v>1454</v>
      </c>
      <c r="J341" s="388" t="s">
        <v>1455</v>
      </c>
      <c r="K341" s="388" t="s">
        <v>1456</v>
      </c>
      <c r="L341" s="388" t="s">
        <v>1457</v>
      </c>
      <c r="M341" s="388" t="s">
        <v>3538</v>
      </c>
      <c r="N341" s="388" t="s">
        <v>3539</v>
      </c>
      <c r="O341" s="388" t="s">
        <v>1460</v>
      </c>
      <c r="P341" s="394" t="s">
        <v>1461</v>
      </c>
      <c r="Q341" s="393" t="s">
        <v>7694</v>
      </c>
      <c r="R341" s="389" t="s">
        <v>9349</v>
      </c>
      <c r="S341" s="389" t="s">
        <v>1462</v>
      </c>
      <c r="T341" s="244" t="str">
        <f t="shared" si="8"/>
        <v>Tab5_Cell_C108</v>
      </c>
      <c r="U341" s="244"/>
    </row>
    <row r="342" spans="1:21" x14ac:dyDescent="0.2">
      <c r="A342" s="244" t="str">
        <f t="shared" si="9"/>
        <v>Tab5_Cell_C210</v>
      </c>
      <c r="B342" s="250">
        <v>5</v>
      </c>
      <c r="C342" s="250"/>
      <c r="D342" s="250" t="s">
        <v>3597</v>
      </c>
      <c r="E342" s="394" t="s">
        <v>3598</v>
      </c>
      <c r="F342" s="388" t="s">
        <v>2739</v>
      </c>
      <c r="G342" s="388" t="s">
        <v>3599</v>
      </c>
      <c r="H342" s="388" t="s">
        <v>217</v>
      </c>
      <c r="I342" s="388" t="s">
        <v>2742</v>
      </c>
      <c r="J342" s="388" t="s">
        <v>3600</v>
      </c>
      <c r="K342" s="388" t="s">
        <v>3601</v>
      </c>
      <c r="L342" s="388" t="s">
        <v>3602</v>
      </c>
      <c r="M342" s="388" t="s">
        <v>3603</v>
      </c>
      <c r="N342" s="388" t="s">
        <v>7491</v>
      </c>
      <c r="O342" s="388" t="s">
        <v>3604</v>
      </c>
      <c r="P342" s="394" t="s">
        <v>3605</v>
      </c>
      <c r="Q342" s="393" t="s">
        <v>7849</v>
      </c>
      <c r="R342" s="389" t="s">
        <v>9985</v>
      </c>
      <c r="S342" s="389" t="s">
        <v>3606</v>
      </c>
      <c r="T342" s="244" t="str">
        <f t="shared" si="8"/>
        <v>Tab5_Cell_C210</v>
      </c>
      <c r="U342" s="244"/>
    </row>
    <row r="343" spans="1:21" ht="25.5" x14ac:dyDescent="0.2">
      <c r="A343" s="244" t="str">
        <f t="shared" si="9"/>
        <v>Tab5_Cell_C211</v>
      </c>
      <c r="B343" s="250">
        <v>5</v>
      </c>
      <c r="C343" s="250"/>
      <c r="D343" s="250" t="s">
        <v>3607</v>
      </c>
      <c r="E343" s="394" t="s">
        <v>3608</v>
      </c>
      <c r="F343" s="388" t="s">
        <v>2818</v>
      </c>
      <c r="G343" s="388" t="s">
        <v>3609</v>
      </c>
      <c r="H343" s="388" t="s">
        <v>216</v>
      </c>
      <c r="I343" s="388" t="s">
        <v>2820</v>
      </c>
      <c r="J343" s="388" t="s">
        <v>3610</v>
      </c>
      <c r="K343" s="388" t="s">
        <v>3611</v>
      </c>
      <c r="L343" s="388" t="s">
        <v>3612</v>
      </c>
      <c r="M343" s="388" t="s">
        <v>3613</v>
      </c>
      <c r="N343" s="388" t="s">
        <v>7492</v>
      </c>
      <c r="O343" s="388" t="s">
        <v>3614</v>
      </c>
      <c r="P343" s="394" t="s">
        <v>3615</v>
      </c>
      <c r="Q343" s="393" t="s">
        <v>7778</v>
      </c>
      <c r="R343" s="389" t="s">
        <v>9986</v>
      </c>
      <c r="S343" s="389" t="s">
        <v>3616</v>
      </c>
      <c r="T343" s="244" t="str">
        <f t="shared" si="8"/>
        <v>Tab5_Cell_C211</v>
      </c>
      <c r="U343" s="244"/>
    </row>
    <row r="344" spans="1:21" ht="25.5" x14ac:dyDescent="0.2">
      <c r="A344" s="244" t="str">
        <f t="shared" si="9"/>
        <v>Tab5_Cell_C212</v>
      </c>
      <c r="B344" s="250">
        <v>5</v>
      </c>
      <c r="C344" s="250"/>
      <c r="D344" s="250" t="s">
        <v>3617</v>
      </c>
      <c r="E344" s="394" t="s">
        <v>3618</v>
      </c>
      <c r="F344" s="388" t="s">
        <v>3619</v>
      </c>
      <c r="G344" s="388" t="s">
        <v>3620</v>
      </c>
      <c r="H344" s="388" t="s">
        <v>6659</v>
      </c>
      <c r="I344" s="388" t="s">
        <v>2863</v>
      </c>
      <c r="J344" s="388" t="s">
        <v>3621</v>
      </c>
      <c r="K344" s="388" t="s">
        <v>3622</v>
      </c>
      <c r="L344" s="388" t="s">
        <v>3623</v>
      </c>
      <c r="M344" s="388" t="s">
        <v>2719</v>
      </c>
      <c r="N344" s="388" t="s">
        <v>2868</v>
      </c>
      <c r="O344" s="388" t="s">
        <v>6559</v>
      </c>
      <c r="P344" s="394" t="s">
        <v>3625</v>
      </c>
      <c r="Q344" s="393" t="s">
        <v>7850</v>
      </c>
      <c r="R344" s="389" t="s">
        <v>9987</v>
      </c>
      <c r="S344" s="389" t="s">
        <v>3626</v>
      </c>
      <c r="T344" s="244" t="str">
        <f t="shared" si="8"/>
        <v>Tab5_Cell_C212</v>
      </c>
      <c r="U344" s="244"/>
    </row>
    <row r="345" spans="1:21" ht="25.5" x14ac:dyDescent="0.2">
      <c r="A345" s="244" t="str">
        <f t="shared" si="9"/>
        <v>Tab5_Cell_C213</v>
      </c>
      <c r="B345" s="250">
        <v>5</v>
      </c>
      <c r="C345" s="250"/>
      <c r="D345" s="250" t="s">
        <v>3627</v>
      </c>
      <c r="E345" s="394" t="s">
        <v>3628</v>
      </c>
      <c r="F345" s="388" t="s">
        <v>2874</v>
      </c>
      <c r="G345" s="388" t="s">
        <v>3629</v>
      </c>
      <c r="H345" s="388" t="s">
        <v>237</v>
      </c>
      <c r="I345" s="388" t="s">
        <v>2876</v>
      </c>
      <c r="J345" s="388" t="s">
        <v>3630</v>
      </c>
      <c r="K345" s="388" t="s">
        <v>3631</v>
      </c>
      <c r="L345" s="388" t="s">
        <v>3632</v>
      </c>
      <c r="M345" s="388" t="s">
        <v>3633</v>
      </c>
      <c r="N345" s="388" t="s">
        <v>7493</v>
      </c>
      <c r="O345" s="388" t="s">
        <v>3624</v>
      </c>
      <c r="P345" s="394" t="s">
        <v>3634</v>
      </c>
      <c r="Q345" s="393" t="s">
        <v>7851</v>
      </c>
      <c r="R345" s="389" t="s">
        <v>9988</v>
      </c>
      <c r="S345" s="389" t="s">
        <v>3635</v>
      </c>
      <c r="T345" s="244" t="str">
        <f t="shared" si="8"/>
        <v>Tab5_Cell_C213</v>
      </c>
      <c r="U345" s="244"/>
    </row>
    <row r="346" spans="1:21" x14ac:dyDescent="0.2">
      <c r="A346" s="244" t="str">
        <f t="shared" si="9"/>
        <v>Tab5_Cell_E19</v>
      </c>
      <c r="B346" s="250">
        <v>5</v>
      </c>
      <c r="C346" s="250" t="s">
        <v>3651</v>
      </c>
      <c r="D346" s="250" t="s">
        <v>3652</v>
      </c>
      <c r="E346" s="394" t="s">
        <v>3653</v>
      </c>
      <c r="F346" s="388" t="s">
        <v>3654</v>
      </c>
      <c r="G346" s="388" t="s">
        <v>3655</v>
      </c>
      <c r="H346" s="388" t="s">
        <v>3656</v>
      </c>
      <c r="I346" s="388" t="s">
        <v>3657</v>
      </c>
      <c r="J346" s="388" t="s">
        <v>3658</v>
      </c>
      <c r="K346" s="388" t="s">
        <v>3659</v>
      </c>
      <c r="L346" s="388" t="s">
        <v>3660</v>
      </c>
      <c r="M346" s="388" t="s">
        <v>3661</v>
      </c>
      <c r="N346" s="388" t="s">
        <v>3662</v>
      </c>
      <c r="O346" s="388" t="s">
        <v>3663</v>
      </c>
      <c r="P346" s="394" t="s">
        <v>3664</v>
      </c>
      <c r="Q346" s="393" t="s">
        <v>7855</v>
      </c>
      <c r="R346" s="389" t="s">
        <v>9400</v>
      </c>
      <c r="S346" s="389" t="s">
        <v>3665</v>
      </c>
      <c r="T346" s="244" t="str">
        <f t="shared" ref="T346:T409" si="10">A346</f>
        <v>Tab5_Cell_E19</v>
      </c>
      <c r="U346" s="244"/>
    </row>
    <row r="347" spans="1:21" ht="25.5" x14ac:dyDescent="0.2">
      <c r="A347" s="244" t="str">
        <f t="shared" si="9"/>
        <v>Tab5_Cell_E20</v>
      </c>
      <c r="B347" s="250">
        <v>5</v>
      </c>
      <c r="C347" s="250" t="s">
        <v>3666</v>
      </c>
      <c r="D347" s="250" t="s">
        <v>3667</v>
      </c>
      <c r="E347" s="394" t="s">
        <v>3668</v>
      </c>
      <c r="F347" s="388" t="s">
        <v>3669</v>
      </c>
      <c r="G347" s="388" t="s">
        <v>3670</v>
      </c>
      <c r="H347" s="388" t="s">
        <v>3671</v>
      </c>
      <c r="I347" s="388" t="s">
        <v>3672</v>
      </c>
      <c r="J347" s="388" t="s">
        <v>3673</v>
      </c>
      <c r="K347" s="388" t="s">
        <v>3674</v>
      </c>
      <c r="L347" s="388" t="s">
        <v>3675</v>
      </c>
      <c r="M347" s="388" t="s">
        <v>3676</v>
      </c>
      <c r="N347" s="388" t="s">
        <v>3677</v>
      </c>
      <c r="O347" s="388" t="s">
        <v>3678</v>
      </c>
      <c r="P347" s="394" t="s">
        <v>3679</v>
      </c>
      <c r="Q347" s="393" t="s">
        <v>7856</v>
      </c>
      <c r="R347" s="389" t="s">
        <v>9989</v>
      </c>
      <c r="S347" s="389" t="s">
        <v>3680</v>
      </c>
      <c r="T347" s="244" t="str">
        <f t="shared" si="10"/>
        <v>Tab5_Cell_E20</v>
      </c>
      <c r="U347" s="244"/>
    </row>
    <row r="348" spans="1:21" x14ac:dyDescent="0.2">
      <c r="A348" s="244" t="str">
        <f t="shared" si="9"/>
        <v>Tab5_Cell_E21</v>
      </c>
      <c r="B348" s="250">
        <v>5</v>
      </c>
      <c r="C348" s="250" t="s">
        <v>3681</v>
      </c>
      <c r="D348" s="250" t="s">
        <v>3682</v>
      </c>
      <c r="E348" s="394" t="s">
        <v>784</v>
      </c>
      <c r="F348" s="388" t="s">
        <v>785</v>
      </c>
      <c r="G348" s="388" t="s">
        <v>786</v>
      </c>
      <c r="H348" s="388" t="s">
        <v>787</v>
      </c>
      <c r="I348" s="388" t="s">
        <v>3683</v>
      </c>
      <c r="J348" s="388" t="s">
        <v>789</v>
      </c>
      <c r="K348" s="388" t="s">
        <v>790</v>
      </c>
      <c r="L348" s="388" t="s">
        <v>791</v>
      </c>
      <c r="M348" s="388" t="s">
        <v>792</v>
      </c>
      <c r="N348" s="388" t="s">
        <v>793</v>
      </c>
      <c r="O348" s="388" t="s">
        <v>794</v>
      </c>
      <c r="P348" s="394" t="s">
        <v>795</v>
      </c>
      <c r="Q348" s="393" t="s">
        <v>7857</v>
      </c>
      <c r="R348" s="389" t="s">
        <v>9990</v>
      </c>
      <c r="S348" s="389" t="s">
        <v>3684</v>
      </c>
      <c r="T348" s="244" t="str">
        <f t="shared" si="10"/>
        <v>Tab5_Cell_E21</v>
      </c>
      <c r="U348" s="244"/>
    </row>
    <row r="349" spans="1:21" ht="25.5" x14ac:dyDescent="0.2">
      <c r="A349" s="244" t="str">
        <f t="shared" si="9"/>
        <v>Tab5_Cell_E22</v>
      </c>
      <c r="B349" s="250">
        <v>5</v>
      </c>
      <c r="C349" s="250" t="s">
        <v>3685</v>
      </c>
      <c r="D349" s="250" t="s">
        <v>3686</v>
      </c>
      <c r="E349" s="394" t="s">
        <v>3687</v>
      </c>
      <c r="F349" s="388" t="s">
        <v>3688</v>
      </c>
      <c r="G349" s="388" t="s">
        <v>3689</v>
      </c>
      <c r="H349" s="388" t="s">
        <v>3690</v>
      </c>
      <c r="I349" s="388" t="s">
        <v>3691</v>
      </c>
      <c r="J349" s="388" t="s">
        <v>3692</v>
      </c>
      <c r="K349" s="388" t="s">
        <v>3693</v>
      </c>
      <c r="L349" s="388" t="s">
        <v>3694</v>
      </c>
      <c r="M349" s="388" t="s">
        <v>3695</v>
      </c>
      <c r="N349" s="388" t="s">
        <v>3696</v>
      </c>
      <c r="O349" s="388" t="s">
        <v>3697</v>
      </c>
      <c r="P349" s="394" t="s">
        <v>3698</v>
      </c>
      <c r="Q349" s="393" t="s">
        <v>7858</v>
      </c>
      <c r="R349" s="389" t="s">
        <v>9401</v>
      </c>
      <c r="S349" s="389" t="s">
        <v>3699</v>
      </c>
      <c r="T349" s="244" t="str">
        <f t="shared" si="10"/>
        <v>Tab5_Cell_E22</v>
      </c>
      <c r="U349" s="244"/>
    </row>
    <row r="350" spans="1:21" ht="25.5" x14ac:dyDescent="0.2">
      <c r="A350" s="244" t="str">
        <f t="shared" ref="A350:A414" si="11">"Tab"&amp;B350&amp;"_Cell_"&amp;+D350</f>
        <v>Tab5_Cell_E23</v>
      </c>
      <c r="B350" s="250">
        <v>5</v>
      </c>
      <c r="C350" s="250" t="s">
        <v>3700</v>
      </c>
      <c r="D350" s="250" t="s">
        <v>3701</v>
      </c>
      <c r="E350" s="394" t="s">
        <v>3702</v>
      </c>
      <c r="F350" s="388" t="s">
        <v>3703</v>
      </c>
      <c r="G350" s="388" t="s">
        <v>3704</v>
      </c>
      <c r="H350" s="388" t="s">
        <v>3705</v>
      </c>
      <c r="I350" s="388" t="s">
        <v>3706</v>
      </c>
      <c r="J350" s="388" t="s">
        <v>3707</v>
      </c>
      <c r="K350" s="388" t="s">
        <v>3708</v>
      </c>
      <c r="L350" s="388" t="s">
        <v>3709</v>
      </c>
      <c r="M350" s="388" t="s">
        <v>3710</v>
      </c>
      <c r="N350" s="388" t="s">
        <v>3711</v>
      </c>
      <c r="O350" s="388" t="s">
        <v>3712</v>
      </c>
      <c r="P350" s="394" t="s">
        <v>3713</v>
      </c>
      <c r="Q350" s="393" t="s">
        <v>7859</v>
      </c>
      <c r="R350" s="389" t="s">
        <v>9991</v>
      </c>
      <c r="S350" s="389" t="s">
        <v>3714</v>
      </c>
      <c r="T350" s="244" t="str">
        <f t="shared" si="10"/>
        <v>Tab5_Cell_E23</v>
      </c>
      <c r="U350" s="244"/>
    </row>
    <row r="351" spans="1:21" ht="409.5" x14ac:dyDescent="0.2">
      <c r="A351" s="244" t="str">
        <f t="shared" si="11"/>
        <v>Tab5_Cell_E24</v>
      </c>
      <c r="B351" s="250">
        <v>5</v>
      </c>
      <c r="C351" s="250" t="s">
        <v>3715</v>
      </c>
      <c r="D351" s="250" t="s">
        <v>3716</v>
      </c>
      <c r="E351" s="397" t="s">
        <v>10724</v>
      </c>
      <c r="F351" s="391" t="s">
        <v>10127</v>
      </c>
      <c r="G351" s="391" t="s">
        <v>10128</v>
      </c>
      <c r="H351" s="391" t="s">
        <v>10129</v>
      </c>
      <c r="I351" s="391" t="s">
        <v>10130</v>
      </c>
      <c r="J351" s="398" t="s">
        <v>10569</v>
      </c>
      <c r="K351" s="399" t="s">
        <v>10773</v>
      </c>
      <c r="L351" s="391" t="s">
        <v>10131</v>
      </c>
      <c r="M351" s="391" t="s">
        <v>10132</v>
      </c>
      <c r="N351" s="391" t="s">
        <v>10133</v>
      </c>
      <c r="O351" s="391" t="s">
        <v>10134</v>
      </c>
      <c r="P351" s="390" t="s">
        <v>10135</v>
      </c>
      <c r="Q351" s="400" t="s">
        <v>10136</v>
      </c>
      <c r="R351" s="401" t="s">
        <v>10816</v>
      </c>
      <c r="S351" s="402" t="s">
        <v>10619</v>
      </c>
      <c r="T351" s="244" t="str">
        <f t="shared" si="10"/>
        <v>Tab5_Cell_E24</v>
      </c>
      <c r="U351" s="311" t="s">
        <v>10450</v>
      </c>
    </row>
    <row r="352" spans="1:21" ht="191.25" x14ac:dyDescent="0.2">
      <c r="A352" s="244" t="str">
        <f t="shared" si="11"/>
        <v>Tab5_Cell_E25</v>
      </c>
      <c r="B352" s="250">
        <v>5</v>
      </c>
      <c r="C352" s="250" t="s">
        <v>3717</v>
      </c>
      <c r="D352" s="250" t="s">
        <v>3718</v>
      </c>
      <c r="E352" s="394" t="s">
        <v>9222</v>
      </c>
      <c r="F352" s="394" t="s">
        <v>9221</v>
      </c>
      <c r="G352" s="394" t="s">
        <v>9220</v>
      </c>
      <c r="H352" s="394" t="s">
        <v>9191</v>
      </c>
      <c r="I352" s="394" t="s">
        <v>9223</v>
      </c>
      <c r="J352" s="394" t="s">
        <v>9224</v>
      </c>
      <c r="K352" s="394" t="s">
        <v>9225</v>
      </c>
      <c r="L352" s="394" t="s">
        <v>9226</v>
      </c>
      <c r="M352" s="394" t="s">
        <v>9228</v>
      </c>
      <c r="N352" s="394" t="s">
        <v>9229</v>
      </c>
      <c r="O352" s="394" t="s">
        <v>3719</v>
      </c>
      <c r="P352" s="394" t="s">
        <v>9230</v>
      </c>
      <c r="Q352" s="394" t="s">
        <v>9231</v>
      </c>
      <c r="R352" s="389" t="s">
        <v>9402</v>
      </c>
      <c r="S352" s="394" t="s">
        <v>8610</v>
      </c>
      <c r="T352" s="244" t="str">
        <f t="shared" si="10"/>
        <v>Tab5_Cell_E25</v>
      </c>
      <c r="U352" s="244"/>
    </row>
    <row r="353" spans="1:20" s="244" customFormat="1" x14ac:dyDescent="0.2">
      <c r="A353" s="244" t="str">
        <f t="shared" si="11"/>
        <v>Tab5_Cell_E26</v>
      </c>
      <c r="B353" s="250">
        <v>5</v>
      </c>
      <c r="C353" s="250" t="s">
        <v>3720</v>
      </c>
      <c r="D353" s="250" t="s">
        <v>3721</v>
      </c>
      <c r="E353" s="394"/>
      <c r="F353" s="394"/>
      <c r="G353" s="394"/>
      <c r="H353" s="394"/>
      <c r="I353" s="394"/>
      <c r="J353" s="394"/>
      <c r="K353" s="394"/>
      <c r="L353" s="394"/>
      <c r="M353" s="394"/>
      <c r="N353" s="394"/>
      <c r="O353" s="394"/>
      <c r="P353" s="394"/>
      <c r="Q353" s="394"/>
      <c r="R353" s="389"/>
      <c r="S353" s="394"/>
      <c r="T353" s="244" t="str">
        <f t="shared" si="10"/>
        <v>Tab5_Cell_E26</v>
      </c>
    </row>
    <row r="354" spans="1:20" s="244" customFormat="1" x14ac:dyDescent="0.2">
      <c r="A354" s="244" t="str">
        <f t="shared" si="11"/>
        <v>Tab5_Cell_E32</v>
      </c>
      <c r="B354" s="250">
        <v>5</v>
      </c>
      <c r="C354" s="250" t="s">
        <v>3722</v>
      </c>
      <c r="D354" s="250" t="s">
        <v>3723</v>
      </c>
      <c r="E354" s="394"/>
      <c r="F354" s="394"/>
      <c r="G354" s="394"/>
      <c r="H354" s="394"/>
      <c r="I354" s="394"/>
      <c r="J354" s="394"/>
      <c r="K354" s="394"/>
      <c r="L354" s="394"/>
      <c r="M354" s="394"/>
      <c r="N354" s="394"/>
      <c r="O354" s="394"/>
      <c r="P354" s="394"/>
      <c r="Q354" s="394"/>
      <c r="R354" s="389"/>
      <c r="S354" s="394"/>
      <c r="T354" s="244" t="str">
        <f t="shared" si="10"/>
        <v>Tab5_Cell_E32</v>
      </c>
    </row>
    <row r="355" spans="1:20" s="244" customFormat="1" x14ac:dyDescent="0.2">
      <c r="A355" s="244" t="str">
        <f t="shared" si="11"/>
        <v>Tab5_Cell_E33</v>
      </c>
      <c r="B355" s="250">
        <v>5</v>
      </c>
      <c r="C355" s="250" t="s">
        <v>3724</v>
      </c>
      <c r="D355" s="250" t="s">
        <v>3725</v>
      </c>
      <c r="E355" s="394"/>
      <c r="F355" s="394"/>
      <c r="G355" s="394"/>
      <c r="H355" s="394"/>
      <c r="I355" s="394"/>
      <c r="J355" s="394"/>
      <c r="K355" s="394"/>
      <c r="L355" s="394"/>
      <c r="M355" s="394"/>
      <c r="N355" s="394"/>
      <c r="O355" s="394"/>
      <c r="P355" s="394"/>
      <c r="Q355" s="394"/>
      <c r="R355" s="389"/>
      <c r="S355" s="394"/>
      <c r="T355" s="244" t="str">
        <f t="shared" si="10"/>
        <v>Tab5_Cell_E33</v>
      </c>
    </row>
    <row r="356" spans="1:20" s="244" customFormat="1" x14ac:dyDescent="0.2">
      <c r="A356" s="244" t="str">
        <f t="shared" si="11"/>
        <v>Tab5_Cell_E34</v>
      </c>
      <c r="B356" s="250">
        <v>5</v>
      </c>
      <c r="C356" s="250" t="s">
        <v>3726</v>
      </c>
      <c r="D356" s="250" t="s">
        <v>3727</v>
      </c>
      <c r="E356" s="394"/>
      <c r="F356" s="394"/>
      <c r="G356" s="394"/>
      <c r="H356" s="394"/>
      <c r="I356" s="394"/>
      <c r="J356" s="394"/>
      <c r="K356" s="394"/>
      <c r="L356" s="394"/>
      <c r="M356" s="394"/>
      <c r="N356" s="394"/>
      <c r="O356" s="394"/>
      <c r="P356" s="394"/>
      <c r="Q356" s="394"/>
      <c r="R356" s="389"/>
      <c r="S356" s="394"/>
      <c r="T356" s="244" t="str">
        <f t="shared" si="10"/>
        <v>Tab5_Cell_E34</v>
      </c>
    </row>
    <row r="357" spans="1:20" s="244" customFormat="1" ht="25.5" x14ac:dyDescent="0.2">
      <c r="A357" s="244" t="str">
        <f t="shared" si="11"/>
        <v>Tab5_Cell_E35</v>
      </c>
      <c r="B357" s="250">
        <v>5</v>
      </c>
      <c r="C357" s="250" t="s">
        <v>3728</v>
      </c>
      <c r="D357" s="250" t="s">
        <v>3729</v>
      </c>
      <c r="E357" s="394" t="s">
        <v>3730</v>
      </c>
      <c r="F357" s="394" t="s">
        <v>3731</v>
      </c>
      <c r="G357" s="394" t="s">
        <v>3732</v>
      </c>
      <c r="H357" s="394" t="s">
        <v>3733</v>
      </c>
      <c r="I357" s="394" t="s">
        <v>3734</v>
      </c>
      <c r="J357" s="394" t="s">
        <v>3735</v>
      </c>
      <c r="K357" s="394" t="s">
        <v>3736</v>
      </c>
      <c r="L357" s="394" t="s">
        <v>3737</v>
      </c>
      <c r="M357" s="394" t="s">
        <v>3738</v>
      </c>
      <c r="N357" s="394" t="s">
        <v>3739</v>
      </c>
      <c r="O357" s="394" t="s">
        <v>3740</v>
      </c>
      <c r="P357" s="394" t="s">
        <v>3741</v>
      </c>
      <c r="Q357" s="394" t="s">
        <v>7860</v>
      </c>
      <c r="R357" s="394" t="s">
        <v>9403</v>
      </c>
      <c r="S357" s="394" t="s">
        <v>3742</v>
      </c>
      <c r="T357" s="244" t="str">
        <f t="shared" si="10"/>
        <v>Tab5_Cell_E35</v>
      </c>
    </row>
    <row r="358" spans="1:20" s="244" customFormat="1" x14ac:dyDescent="0.2">
      <c r="A358" s="244" t="str">
        <f t="shared" si="11"/>
        <v>Tab5_Cell_E36</v>
      </c>
      <c r="B358" s="250">
        <v>5</v>
      </c>
      <c r="C358" s="250" t="s">
        <v>3743</v>
      </c>
      <c r="D358" s="250" t="s">
        <v>3744</v>
      </c>
      <c r="E358" s="394" t="s">
        <v>3745</v>
      </c>
      <c r="F358" s="394" t="s">
        <v>3746</v>
      </c>
      <c r="G358" s="394" t="s">
        <v>3747</v>
      </c>
      <c r="H358" s="394" t="s">
        <v>3748</v>
      </c>
      <c r="I358" s="394" t="s">
        <v>3749</v>
      </c>
      <c r="J358" s="394" t="s">
        <v>3750</v>
      </c>
      <c r="K358" s="394" t="s">
        <v>3751</v>
      </c>
      <c r="L358" s="394" t="s">
        <v>3752</v>
      </c>
      <c r="M358" s="394" t="s">
        <v>3753</v>
      </c>
      <c r="N358" s="394" t="s">
        <v>3754</v>
      </c>
      <c r="O358" s="394" t="s">
        <v>3755</v>
      </c>
      <c r="P358" s="394" t="s">
        <v>3756</v>
      </c>
      <c r="Q358" s="394" t="s">
        <v>7861</v>
      </c>
      <c r="R358" s="394" t="s">
        <v>9404</v>
      </c>
      <c r="S358" s="394" t="s">
        <v>3757</v>
      </c>
      <c r="T358" s="244" t="str">
        <f t="shared" si="10"/>
        <v>Tab5_Cell_E36</v>
      </c>
    </row>
    <row r="359" spans="1:20" s="244" customFormat="1" ht="63.75" x14ac:dyDescent="0.2">
      <c r="A359" s="244" t="str">
        <f t="shared" si="11"/>
        <v>Tab5_Cell_E42</v>
      </c>
      <c r="B359" s="250">
        <v>5</v>
      </c>
      <c r="C359" s="250" t="s">
        <v>3758</v>
      </c>
      <c r="D359" s="250" t="s">
        <v>3759</v>
      </c>
      <c r="E359" s="394" t="s">
        <v>9764</v>
      </c>
      <c r="F359" s="394" t="s">
        <v>8692</v>
      </c>
      <c r="G359" s="394" t="s">
        <v>8761</v>
      </c>
      <c r="H359" s="394" t="s">
        <v>8691</v>
      </c>
      <c r="I359" s="394" t="s">
        <v>8693</v>
      </c>
      <c r="J359" s="394" t="s">
        <v>8694</v>
      </c>
      <c r="K359" s="394" t="s">
        <v>8695</v>
      </c>
      <c r="L359" s="394" t="s">
        <v>8696</v>
      </c>
      <c r="M359" s="394" t="s">
        <v>8697</v>
      </c>
      <c r="N359" s="394" t="s">
        <v>8698</v>
      </c>
      <c r="O359" s="394" t="s">
        <v>8699</v>
      </c>
      <c r="P359" s="394" t="s">
        <v>8700</v>
      </c>
      <c r="Q359" s="394" t="s">
        <v>8701</v>
      </c>
      <c r="R359" s="394" t="s">
        <v>9405</v>
      </c>
      <c r="S359" s="394" t="s">
        <v>8702</v>
      </c>
      <c r="T359" s="244" t="str">
        <f t="shared" si="10"/>
        <v>Tab5_Cell_E42</v>
      </c>
    </row>
    <row r="360" spans="1:20" s="244" customFormat="1" ht="153" x14ac:dyDescent="0.2">
      <c r="A360" s="244" t="str">
        <f t="shared" si="11"/>
        <v>Tab5_Cell_E43</v>
      </c>
      <c r="B360" s="250">
        <v>5</v>
      </c>
      <c r="C360" s="250" t="s">
        <v>3760</v>
      </c>
      <c r="D360" s="250" t="s">
        <v>3761</v>
      </c>
      <c r="E360" s="394" t="s">
        <v>8705</v>
      </c>
      <c r="F360" s="394" t="s">
        <v>8704</v>
      </c>
      <c r="G360" s="394" t="s">
        <v>8703</v>
      </c>
      <c r="H360" s="394" t="s">
        <v>9192</v>
      </c>
      <c r="I360" s="394" t="s">
        <v>8706</v>
      </c>
      <c r="J360" s="394" t="s">
        <v>8707</v>
      </c>
      <c r="K360" s="394" t="s">
        <v>8708</v>
      </c>
      <c r="L360" s="394" t="s">
        <v>8709</v>
      </c>
      <c r="M360" s="394" t="s">
        <v>8710</v>
      </c>
      <c r="N360" s="394" t="s">
        <v>8711</v>
      </c>
      <c r="O360" s="394" t="s">
        <v>8712</v>
      </c>
      <c r="P360" s="394" t="s">
        <v>8713</v>
      </c>
      <c r="Q360" s="394" t="s">
        <v>8714</v>
      </c>
      <c r="R360" s="394" t="s">
        <v>9406</v>
      </c>
      <c r="S360" s="394" t="s">
        <v>8715</v>
      </c>
      <c r="T360" s="244" t="str">
        <f t="shared" si="10"/>
        <v>Tab5_Cell_E43</v>
      </c>
    </row>
    <row r="361" spans="1:20" s="244" customFormat="1" ht="38.25" x14ac:dyDescent="0.2">
      <c r="A361" s="244" t="str">
        <f t="shared" si="11"/>
        <v>Tab5_Cell_E44</v>
      </c>
      <c r="B361" s="250">
        <v>5</v>
      </c>
      <c r="C361" s="250" t="s">
        <v>3762</v>
      </c>
      <c r="D361" s="250" t="s">
        <v>3763</v>
      </c>
      <c r="E361" s="394" t="s">
        <v>8716</v>
      </c>
      <c r="F361" s="394" t="s">
        <v>8717</v>
      </c>
      <c r="G361" s="394" t="s">
        <v>8718</v>
      </c>
      <c r="H361" s="394" t="s">
        <v>9193</v>
      </c>
      <c r="I361" s="394" t="s">
        <v>8719</v>
      </c>
      <c r="J361" s="394" t="s">
        <v>8720</v>
      </c>
      <c r="K361" s="394" t="s">
        <v>8721</v>
      </c>
      <c r="L361" s="394" t="s">
        <v>8722</v>
      </c>
      <c r="M361" s="394" t="s">
        <v>8723</v>
      </c>
      <c r="N361" s="394" t="s">
        <v>8724</v>
      </c>
      <c r="O361" s="394" t="s">
        <v>8725</v>
      </c>
      <c r="P361" s="394" t="s">
        <v>8726</v>
      </c>
      <c r="Q361" s="394" t="s">
        <v>8727</v>
      </c>
      <c r="R361" s="394" t="s">
        <v>9992</v>
      </c>
      <c r="S361" s="394" t="s">
        <v>8728</v>
      </c>
      <c r="T361" s="244" t="str">
        <f t="shared" si="10"/>
        <v>Tab5_Cell_E44</v>
      </c>
    </row>
    <row r="362" spans="1:20" s="244" customFormat="1" x14ac:dyDescent="0.2">
      <c r="A362" s="244" t="str">
        <f t="shared" si="11"/>
        <v>Tab5_Cell_E45</v>
      </c>
      <c r="B362" s="250">
        <v>5</v>
      </c>
      <c r="C362" s="250" t="s">
        <v>3764</v>
      </c>
      <c r="D362" s="250" t="s">
        <v>3765</v>
      </c>
      <c r="E362" s="394" t="s">
        <v>3766</v>
      </c>
      <c r="F362" s="394" t="s">
        <v>3767</v>
      </c>
      <c r="G362" s="394" t="s">
        <v>3768</v>
      </c>
      <c r="H362" s="394" t="s">
        <v>3769</v>
      </c>
      <c r="I362" s="394" t="s">
        <v>3770</v>
      </c>
      <c r="J362" s="394" t="s">
        <v>3771</v>
      </c>
      <c r="K362" s="394" t="s">
        <v>3772</v>
      </c>
      <c r="L362" s="394" t="s">
        <v>3773</v>
      </c>
      <c r="M362" s="394" t="s">
        <v>3774</v>
      </c>
      <c r="N362" s="394" t="s">
        <v>3775</v>
      </c>
      <c r="O362" s="394" t="s">
        <v>3776</v>
      </c>
      <c r="P362" s="394" t="s">
        <v>3777</v>
      </c>
      <c r="Q362" s="394" t="s">
        <v>7862</v>
      </c>
      <c r="R362" s="394" t="s">
        <v>9407</v>
      </c>
      <c r="S362" s="394" t="s">
        <v>3778</v>
      </c>
      <c r="T362" s="244" t="str">
        <f t="shared" si="10"/>
        <v>Tab5_Cell_E45</v>
      </c>
    </row>
    <row r="363" spans="1:20" s="244" customFormat="1" ht="229.5" x14ac:dyDescent="0.2">
      <c r="A363" s="244" t="str">
        <f t="shared" si="11"/>
        <v>Tab5_Cell_E46</v>
      </c>
      <c r="B363" s="250">
        <v>5</v>
      </c>
      <c r="C363" s="250" t="s">
        <v>3779</v>
      </c>
      <c r="D363" s="250" t="s">
        <v>3780</v>
      </c>
      <c r="E363" s="394" t="s">
        <v>8729</v>
      </c>
      <c r="F363" s="394" t="s">
        <v>8730</v>
      </c>
      <c r="G363" s="394" t="s">
        <v>8731</v>
      </c>
      <c r="H363" s="394" t="s">
        <v>8732</v>
      </c>
      <c r="I363" s="394" t="s">
        <v>8733</v>
      </c>
      <c r="J363" s="394" t="s">
        <v>8734</v>
      </c>
      <c r="K363" s="394" t="s">
        <v>8735</v>
      </c>
      <c r="L363" s="394" t="s">
        <v>8736</v>
      </c>
      <c r="M363" s="394" t="s">
        <v>8737</v>
      </c>
      <c r="N363" s="394" t="s">
        <v>8738</v>
      </c>
      <c r="O363" s="394" t="s">
        <v>8739</v>
      </c>
      <c r="P363" s="394" t="s">
        <v>8740</v>
      </c>
      <c r="Q363" s="394" t="s">
        <v>8741</v>
      </c>
      <c r="R363" s="394" t="s">
        <v>9408</v>
      </c>
      <c r="S363" s="394" t="s">
        <v>8742</v>
      </c>
      <c r="T363" s="244" t="str">
        <f t="shared" si="10"/>
        <v>Tab5_Cell_E46</v>
      </c>
    </row>
    <row r="364" spans="1:20" s="244" customFormat="1" ht="153" x14ac:dyDescent="0.2">
      <c r="A364" s="244" t="str">
        <f t="shared" si="11"/>
        <v>Tab5_Cell_E47</v>
      </c>
      <c r="B364" s="250">
        <v>5</v>
      </c>
      <c r="C364" s="250" t="s">
        <v>3781</v>
      </c>
      <c r="D364" s="250" t="s">
        <v>3782</v>
      </c>
      <c r="E364" s="394" t="s">
        <v>8743</v>
      </c>
      <c r="F364" s="394" t="s">
        <v>8744</v>
      </c>
      <c r="G364" s="394" t="s">
        <v>8745</v>
      </c>
      <c r="H364" s="394" t="s">
        <v>8798</v>
      </c>
      <c r="I364" s="394" t="s">
        <v>8746</v>
      </c>
      <c r="J364" s="394" t="s">
        <v>8747</v>
      </c>
      <c r="K364" s="394" t="s">
        <v>8748</v>
      </c>
      <c r="L364" s="394" t="s">
        <v>8749</v>
      </c>
      <c r="M364" s="394" t="s">
        <v>8750</v>
      </c>
      <c r="N364" s="394" t="s">
        <v>8751</v>
      </c>
      <c r="O364" s="394" t="s">
        <v>8752</v>
      </c>
      <c r="P364" s="394" t="s">
        <v>8753</v>
      </c>
      <c r="Q364" s="394" t="s">
        <v>8754</v>
      </c>
      <c r="R364" s="401" t="s">
        <v>10817</v>
      </c>
      <c r="S364" s="394" t="s">
        <v>8755</v>
      </c>
      <c r="T364" s="244" t="str">
        <f t="shared" si="10"/>
        <v>Tab5_Cell_E47</v>
      </c>
    </row>
    <row r="365" spans="1:20" s="244" customFormat="1" ht="395.25" x14ac:dyDescent="0.2">
      <c r="A365" s="244" t="str">
        <f t="shared" si="11"/>
        <v>Tab5_Cell_E48</v>
      </c>
      <c r="B365" s="250">
        <v>5</v>
      </c>
      <c r="C365" s="250" t="s">
        <v>3783</v>
      </c>
      <c r="D365" s="250" t="s">
        <v>3784</v>
      </c>
      <c r="E365" s="394" t="s">
        <v>9765</v>
      </c>
      <c r="F365" s="394" t="s">
        <v>9232</v>
      </c>
      <c r="G365" s="394" t="s">
        <v>9233</v>
      </c>
      <c r="H365" s="394" t="s">
        <v>9195</v>
      </c>
      <c r="I365" s="394" t="s">
        <v>9234</v>
      </c>
      <c r="J365" s="394" t="s">
        <v>9235</v>
      </c>
      <c r="K365" s="394" t="s">
        <v>9236</v>
      </c>
      <c r="L365" s="394" t="s">
        <v>9237</v>
      </c>
      <c r="M365" s="394" t="s">
        <v>9238</v>
      </c>
      <c r="N365" s="394" t="s">
        <v>9239</v>
      </c>
      <c r="O365" s="394" t="s">
        <v>9240</v>
      </c>
      <c r="P365" s="394" t="s">
        <v>9241</v>
      </c>
      <c r="Q365" s="394" t="s">
        <v>9242</v>
      </c>
      <c r="R365" s="401" t="s">
        <v>10818</v>
      </c>
      <c r="S365" s="394" t="s">
        <v>9243</v>
      </c>
      <c r="T365" s="244" t="str">
        <f t="shared" si="10"/>
        <v>Tab5_Cell_E48</v>
      </c>
    </row>
    <row r="366" spans="1:20" s="244" customFormat="1" ht="409.5" x14ac:dyDescent="0.2">
      <c r="A366" s="244" t="str">
        <f t="shared" si="11"/>
        <v>Tab5_Cell_E49</v>
      </c>
      <c r="B366" s="250">
        <v>5</v>
      </c>
      <c r="C366" s="250" t="s">
        <v>3785</v>
      </c>
      <c r="D366" s="250" t="s">
        <v>3786</v>
      </c>
      <c r="E366" s="394" t="s">
        <v>9244</v>
      </c>
      <c r="F366" s="394" t="s">
        <v>9245</v>
      </c>
      <c r="G366" s="394" t="s">
        <v>9246</v>
      </c>
      <c r="H366" s="394" t="s">
        <v>9194</v>
      </c>
      <c r="I366" s="394" t="s">
        <v>9247</v>
      </c>
      <c r="J366" s="394" t="s">
        <v>9248</v>
      </c>
      <c r="K366" s="394" t="s">
        <v>9249</v>
      </c>
      <c r="L366" s="394" t="s">
        <v>9250</v>
      </c>
      <c r="M366" s="394" t="s">
        <v>9252</v>
      </c>
      <c r="N366" s="394" t="s">
        <v>9253</v>
      </c>
      <c r="O366" s="394" t="s">
        <v>9251</v>
      </c>
      <c r="P366" s="394" t="s">
        <v>9254</v>
      </c>
      <c r="Q366" s="394" t="s">
        <v>9255</v>
      </c>
      <c r="R366" s="401" t="s">
        <v>10819</v>
      </c>
      <c r="S366" s="394" t="s">
        <v>9256</v>
      </c>
      <c r="T366" s="244" t="str">
        <f t="shared" si="10"/>
        <v>Tab5_Cell_E49</v>
      </c>
    </row>
    <row r="367" spans="1:20" s="244" customFormat="1" ht="357" x14ac:dyDescent="0.2">
      <c r="A367" s="244" t="str">
        <f t="shared" si="11"/>
        <v>Tab5_Cell_E50</v>
      </c>
      <c r="B367" s="250">
        <v>5</v>
      </c>
      <c r="C367" s="250" t="s">
        <v>3787</v>
      </c>
      <c r="D367" s="250" t="s">
        <v>3788</v>
      </c>
      <c r="E367" s="394" t="s">
        <v>9199</v>
      </c>
      <c r="F367" s="394" t="s">
        <v>9198</v>
      </c>
      <c r="G367" s="394" t="s">
        <v>9197</v>
      </c>
      <c r="H367" s="394" t="s">
        <v>9196</v>
      </c>
      <c r="I367" s="394" t="s">
        <v>9200</v>
      </c>
      <c r="J367" s="394" t="s">
        <v>9210</v>
      </c>
      <c r="K367" s="394" t="s">
        <v>9201</v>
      </c>
      <c r="L367" s="394" t="s">
        <v>9202</v>
      </c>
      <c r="M367" s="394" t="s">
        <v>9203</v>
      </c>
      <c r="N367" s="394" t="s">
        <v>9204</v>
      </c>
      <c r="O367" s="394" t="s">
        <v>9205</v>
      </c>
      <c r="P367" s="394" t="s">
        <v>9206</v>
      </c>
      <c r="Q367" s="394" t="s">
        <v>9207</v>
      </c>
      <c r="R367" s="394" t="s">
        <v>9409</v>
      </c>
      <c r="S367" s="394" t="s">
        <v>9208</v>
      </c>
      <c r="T367" s="244" t="str">
        <f t="shared" si="10"/>
        <v>Tab5_Cell_E50</v>
      </c>
    </row>
    <row r="368" spans="1:20" s="244" customFormat="1" ht="293.25" x14ac:dyDescent="0.2">
      <c r="A368" s="244" t="str">
        <f t="shared" si="11"/>
        <v>Tab5_Cell_E51</v>
      </c>
      <c r="B368" s="250">
        <v>5</v>
      </c>
      <c r="C368" s="250" t="s">
        <v>3789</v>
      </c>
      <c r="D368" s="250" t="s">
        <v>3790</v>
      </c>
      <c r="E368" s="394" t="s">
        <v>3791</v>
      </c>
      <c r="F368" s="394" t="s">
        <v>3792</v>
      </c>
      <c r="G368" s="394" t="s">
        <v>3793</v>
      </c>
      <c r="H368" s="394" t="s">
        <v>3794</v>
      </c>
      <c r="I368" s="394" t="s">
        <v>3795</v>
      </c>
      <c r="J368" s="394" t="s">
        <v>3796</v>
      </c>
      <c r="K368" s="394" t="s">
        <v>3797</v>
      </c>
      <c r="L368" s="394" t="s">
        <v>3798</v>
      </c>
      <c r="M368" s="394" t="s">
        <v>3799</v>
      </c>
      <c r="N368" s="394" t="s">
        <v>3800</v>
      </c>
      <c r="O368" s="394" t="s">
        <v>3801</v>
      </c>
      <c r="P368" s="394" t="s">
        <v>3802</v>
      </c>
      <c r="Q368" s="394" t="s">
        <v>7863</v>
      </c>
      <c r="R368" s="394" t="s">
        <v>9410</v>
      </c>
      <c r="S368" s="394" t="s">
        <v>3803</v>
      </c>
      <c r="T368" s="244" t="str">
        <f t="shared" si="10"/>
        <v>Tab5_Cell_E51</v>
      </c>
    </row>
    <row r="369" spans="1:21" x14ac:dyDescent="0.2">
      <c r="A369" s="244" t="str">
        <f t="shared" si="11"/>
        <v>Tab5_Cell_E57</v>
      </c>
      <c r="B369" s="250">
        <v>5</v>
      </c>
      <c r="C369" s="250" t="s">
        <v>3804</v>
      </c>
      <c r="D369" s="250" t="s">
        <v>3805</v>
      </c>
      <c r="E369" s="394"/>
      <c r="F369" s="394"/>
      <c r="G369" s="394"/>
      <c r="H369" s="394"/>
      <c r="I369" s="394"/>
      <c r="J369" s="394"/>
      <c r="K369" s="394"/>
      <c r="L369" s="394"/>
      <c r="M369" s="394"/>
      <c r="N369" s="394"/>
      <c r="O369" s="394"/>
      <c r="P369" s="394"/>
      <c r="Q369" s="394"/>
      <c r="R369" s="394"/>
      <c r="S369" s="394"/>
      <c r="T369" s="244" t="str">
        <f t="shared" si="10"/>
        <v>Tab5_Cell_E57</v>
      </c>
      <c r="U369" s="244"/>
    </row>
    <row r="370" spans="1:21" x14ac:dyDescent="0.2">
      <c r="A370" s="244" t="str">
        <f t="shared" si="11"/>
        <v>Tab5_Cell_E58</v>
      </c>
      <c r="B370" s="250">
        <v>5</v>
      </c>
      <c r="C370" s="250" t="s">
        <v>3806</v>
      </c>
      <c r="D370" s="250" t="s">
        <v>3807</v>
      </c>
      <c r="E370" s="394"/>
      <c r="F370" s="394"/>
      <c r="G370" s="394"/>
      <c r="H370" s="394"/>
      <c r="I370" s="394"/>
      <c r="J370" s="394"/>
      <c r="K370" s="394"/>
      <c r="L370" s="394"/>
      <c r="M370" s="394"/>
      <c r="N370" s="394"/>
      <c r="O370" s="394"/>
      <c r="P370" s="394"/>
      <c r="Q370" s="394"/>
      <c r="R370" s="394"/>
      <c r="S370" s="394"/>
      <c r="T370" s="244" t="str">
        <f t="shared" si="10"/>
        <v>Tab5_Cell_E58</v>
      </c>
      <c r="U370" s="244"/>
    </row>
    <row r="371" spans="1:21" ht="38.25" x14ac:dyDescent="0.2">
      <c r="A371" s="244" t="str">
        <f t="shared" si="11"/>
        <v>Tab5_Cell_E64</v>
      </c>
      <c r="B371" s="250">
        <v>5</v>
      </c>
      <c r="C371" s="250" t="s">
        <v>3808</v>
      </c>
      <c r="D371" s="250" t="s">
        <v>3809</v>
      </c>
      <c r="E371" s="394" t="s">
        <v>3810</v>
      </c>
      <c r="F371" s="394" t="s">
        <v>3811</v>
      </c>
      <c r="G371" s="394" t="s">
        <v>3812</v>
      </c>
      <c r="H371" s="394" t="s">
        <v>8776</v>
      </c>
      <c r="I371" s="394" t="s">
        <v>3813</v>
      </c>
      <c r="J371" s="394" t="s">
        <v>3814</v>
      </c>
      <c r="K371" s="394" t="s">
        <v>3815</v>
      </c>
      <c r="L371" s="394" t="s">
        <v>3816</v>
      </c>
      <c r="M371" s="394" t="s">
        <v>3817</v>
      </c>
      <c r="N371" s="394" t="s">
        <v>3818</v>
      </c>
      <c r="O371" s="394" t="s">
        <v>3819</v>
      </c>
      <c r="P371" s="394" t="s">
        <v>3820</v>
      </c>
      <c r="Q371" s="388" t="s">
        <v>10182</v>
      </c>
      <c r="R371" s="394" t="s">
        <v>9993</v>
      </c>
      <c r="S371" s="394" t="s">
        <v>3821</v>
      </c>
      <c r="T371" s="244" t="str">
        <f t="shared" si="10"/>
        <v>Tab5_Cell_E64</v>
      </c>
      <c r="U371" s="244"/>
    </row>
    <row r="372" spans="1:21" ht="165.75" x14ac:dyDescent="0.2">
      <c r="A372" s="244" t="str">
        <f t="shared" si="11"/>
        <v>Tab5_Cell_E77</v>
      </c>
      <c r="B372" s="250">
        <v>5</v>
      </c>
      <c r="C372" s="250" t="s">
        <v>3822</v>
      </c>
      <c r="D372" s="250" t="s">
        <v>3823</v>
      </c>
      <c r="E372" s="394" t="s">
        <v>8842</v>
      </c>
      <c r="F372" s="394" t="s">
        <v>8841</v>
      </c>
      <c r="G372" s="394" t="s">
        <v>8840</v>
      </c>
      <c r="H372" s="394" t="s">
        <v>8839</v>
      </c>
      <c r="I372" s="394" t="s">
        <v>8843</v>
      </c>
      <c r="J372" s="394" t="s">
        <v>8844</v>
      </c>
      <c r="K372" s="394" t="s">
        <v>8845</v>
      </c>
      <c r="L372" s="394" t="s">
        <v>8846</v>
      </c>
      <c r="M372" s="394" t="s">
        <v>8847</v>
      </c>
      <c r="N372" s="394" t="s">
        <v>8848</v>
      </c>
      <c r="O372" s="394" t="s">
        <v>8849</v>
      </c>
      <c r="P372" s="394" t="s">
        <v>8850</v>
      </c>
      <c r="Q372" s="394" t="s">
        <v>8851</v>
      </c>
      <c r="R372" s="394" t="s">
        <v>9411</v>
      </c>
      <c r="S372" s="394" t="s">
        <v>8852</v>
      </c>
      <c r="T372" s="244" t="str">
        <f t="shared" si="10"/>
        <v>Tab5_Cell_E77</v>
      </c>
      <c r="U372" s="244"/>
    </row>
    <row r="373" spans="1:21" ht="165.75" x14ac:dyDescent="0.2">
      <c r="A373" s="244" t="str">
        <f t="shared" si="11"/>
        <v>Tab5_Cell_E78</v>
      </c>
      <c r="B373" s="250">
        <v>5</v>
      </c>
      <c r="C373" s="250" t="s">
        <v>3824</v>
      </c>
      <c r="D373" s="250" t="s">
        <v>3825</v>
      </c>
      <c r="E373" s="394" t="s">
        <v>8348</v>
      </c>
      <c r="F373" s="394" t="s">
        <v>10996</v>
      </c>
      <c r="G373" s="394" t="s">
        <v>8567</v>
      </c>
      <c r="H373" s="394" t="s">
        <v>8351</v>
      </c>
      <c r="I373" s="394" t="s">
        <v>8349</v>
      </c>
      <c r="J373" s="394" t="s">
        <v>8350</v>
      </c>
      <c r="K373" s="394" t="s">
        <v>8585</v>
      </c>
      <c r="L373" s="394" t="s">
        <v>8352</v>
      </c>
      <c r="M373" s="394" t="s">
        <v>8353</v>
      </c>
      <c r="N373" s="394" t="s">
        <v>8354</v>
      </c>
      <c r="O373" s="394" t="s">
        <v>8355</v>
      </c>
      <c r="P373" s="394" t="s">
        <v>8356</v>
      </c>
      <c r="Q373" s="394" t="s">
        <v>8357</v>
      </c>
      <c r="R373" s="401" t="s">
        <v>10820</v>
      </c>
      <c r="S373" s="394" t="s">
        <v>8611</v>
      </c>
      <c r="T373" s="244" t="str">
        <f t="shared" si="10"/>
        <v>Tab5_Cell_E78</v>
      </c>
      <c r="U373" s="244"/>
    </row>
    <row r="374" spans="1:21" ht="409.5" x14ac:dyDescent="0.2">
      <c r="A374" s="244" t="str">
        <f t="shared" si="11"/>
        <v>Tab5_Cell_E79</v>
      </c>
      <c r="B374" s="250">
        <v>5</v>
      </c>
      <c r="C374" s="250" t="s">
        <v>3826</v>
      </c>
      <c r="D374" s="250" t="s">
        <v>3827</v>
      </c>
      <c r="E374" s="394" t="s">
        <v>9257</v>
      </c>
      <c r="F374" s="394" t="s">
        <v>8756</v>
      </c>
      <c r="G374" s="394" t="s">
        <v>9258</v>
      </c>
      <c r="H374" s="394" t="s">
        <v>9209</v>
      </c>
      <c r="I374" s="394" t="s">
        <v>9259</v>
      </c>
      <c r="J374" s="394" t="s">
        <v>9260</v>
      </c>
      <c r="K374" s="394" t="s">
        <v>9261</v>
      </c>
      <c r="L374" s="394" t="s">
        <v>9262</v>
      </c>
      <c r="M374" s="394" t="s">
        <v>9263</v>
      </c>
      <c r="N374" s="394" t="s">
        <v>9264</v>
      </c>
      <c r="O374" s="394" t="s">
        <v>9265</v>
      </c>
      <c r="P374" s="394" t="s">
        <v>9266</v>
      </c>
      <c r="Q374" s="394" t="s">
        <v>9267</v>
      </c>
      <c r="R374" s="394" t="s">
        <v>9412</v>
      </c>
      <c r="S374" s="394" t="s">
        <v>8757</v>
      </c>
      <c r="T374" s="244" t="str">
        <f t="shared" si="10"/>
        <v>Tab5_Cell_E79</v>
      </c>
      <c r="U374" s="244"/>
    </row>
    <row r="375" spans="1:21" ht="280.5" x14ac:dyDescent="0.2">
      <c r="A375" s="244" t="str">
        <f t="shared" si="11"/>
        <v>Tab5_Cell_E84</v>
      </c>
      <c r="B375" s="250">
        <v>5</v>
      </c>
      <c r="C375" s="250" t="s">
        <v>9316</v>
      </c>
      <c r="D375" s="250" t="s">
        <v>9317</v>
      </c>
      <c r="E375" s="397" t="s">
        <v>10725</v>
      </c>
      <c r="F375" s="403" t="s">
        <v>10660</v>
      </c>
      <c r="G375" s="397" t="s">
        <v>10702</v>
      </c>
      <c r="H375" s="390" t="s">
        <v>10233</v>
      </c>
      <c r="I375" s="404" t="s">
        <v>10531</v>
      </c>
      <c r="J375" s="398" t="s">
        <v>10570</v>
      </c>
      <c r="K375" s="399" t="s">
        <v>10774</v>
      </c>
      <c r="L375" s="397" t="s">
        <v>10682</v>
      </c>
      <c r="M375" s="404" t="s">
        <v>10550</v>
      </c>
      <c r="N375" s="397" t="s">
        <v>11007</v>
      </c>
      <c r="O375" s="404"/>
      <c r="P375" s="397" t="s">
        <v>10918</v>
      </c>
      <c r="Q375" s="397" t="s">
        <v>10859</v>
      </c>
      <c r="R375" s="401" t="s">
        <v>10821</v>
      </c>
      <c r="S375" s="402" t="s">
        <v>10620</v>
      </c>
      <c r="T375" s="244" t="str">
        <f t="shared" si="10"/>
        <v>Tab5_Cell_E84</v>
      </c>
      <c r="U375" s="385" t="s">
        <v>10233</v>
      </c>
    </row>
    <row r="376" spans="1:21" ht="114.75" x14ac:dyDescent="0.2">
      <c r="A376" s="244" t="str">
        <f t="shared" si="11"/>
        <v>Tab5_Cell_E85</v>
      </c>
      <c r="B376" s="250">
        <v>5</v>
      </c>
      <c r="C376" s="250" t="s">
        <v>3828</v>
      </c>
      <c r="D376" s="250" t="s">
        <v>3829</v>
      </c>
      <c r="E376" s="394" t="s">
        <v>9268</v>
      </c>
      <c r="F376" s="394" t="s">
        <v>9269</v>
      </c>
      <c r="G376" s="394" t="s">
        <v>9270</v>
      </c>
      <c r="H376" s="394" t="s">
        <v>9211</v>
      </c>
      <c r="I376" s="394" t="s">
        <v>9271</v>
      </c>
      <c r="J376" s="394" t="s">
        <v>9272</v>
      </c>
      <c r="K376" s="394" t="s">
        <v>9273</v>
      </c>
      <c r="L376" s="394" t="s">
        <v>9274</v>
      </c>
      <c r="M376" s="394" t="s">
        <v>9275</v>
      </c>
      <c r="N376" s="394" t="s">
        <v>9276</v>
      </c>
      <c r="O376" s="394" t="s">
        <v>9277</v>
      </c>
      <c r="P376" s="394" t="s">
        <v>9278</v>
      </c>
      <c r="Q376" s="394" t="s">
        <v>9279</v>
      </c>
      <c r="R376" s="394" t="s">
        <v>9413</v>
      </c>
      <c r="S376" s="394" t="s">
        <v>9280</v>
      </c>
      <c r="T376" s="244" t="str">
        <f t="shared" si="10"/>
        <v>Tab5_Cell_E85</v>
      </c>
      <c r="U376" s="244"/>
    </row>
    <row r="377" spans="1:21" x14ac:dyDescent="0.2">
      <c r="A377" s="370" t="str">
        <f t="shared" si="11"/>
        <v>Tab5_Cell_E86</v>
      </c>
      <c r="B377" s="250">
        <v>5</v>
      </c>
      <c r="C377" s="250" t="s">
        <v>3830</v>
      </c>
      <c r="D377" s="250" t="s">
        <v>3831</v>
      </c>
      <c r="E377" s="394"/>
      <c r="F377" s="394"/>
      <c r="G377" s="394"/>
      <c r="H377" s="394"/>
      <c r="I377" s="394"/>
      <c r="J377" s="394"/>
      <c r="K377" s="394"/>
      <c r="L377" s="394"/>
      <c r="M377" s="394"/>
      <c r="N377" s="394"/>
      <c r="O377" s="394"/>
      <c r="P377" s="394"/>
      <c r="Q377" s="394"/>
      <c r="R377" s="394"/>
      <c r="S377" s="394"/>
      <c r="T377" s="244" t="str">
        <f t="shared" si="10"/>
        <v>Tab5_Cell_E86</v>
      </c>
      <c r="U377" s="244"/>
    </row>
    <row r="378" spans="1:21" ht="382.5" x14ac:dyDescent="0.2">
      <c r="A378" s="244" t="str">
        <f t="shared" si="11"/>
        <v>Tab5_Cell_E92</v>
      </c>
      <c r="B378" s="250">
        <v>5</v>
      </c>
      <c r="C378" s="250" t="s">
        <v>3832</v>
      </c>
      <c r="D378" s="250" t="s">
        <v>3833</v>
      </c>
      <c r="E378" s="397" t="s">
        <v>10726</v>
      </c>
      <c r="F378" s="403" t="s">
        <v>10661</v>
      </c>
      <c r="G378" s="397" t="s">
        <v>10703</v>
      </c>
      <c r="H378" s="390" t="s">
        <v>10234</v>
      </c>
      <c r="I378" s="404" t="s">
        <v>10532</v>
      </c>
      <c r="J378" s="398" t="s">
        <v>10571</v>
      </c>
      <c r="K378" s="399" t="s">
        <v>10775</v>
      </c>
      <c r="L378" s="397" t="s">
        <v>10683</v>
      </c>
      <c r="M378" s="404" t="s">
        <v>10551</v>
      </c>
      <c r="N378" s="397" t="s">
        <v>11008</v>
      </c>
      <c r="O378" s="404" t="s">
        <v>8781</v>
      </c>
      <c r="P378" s="397" t="s">
        <v>10919</v>
      </c>
      <c r="Q378" s="397" t="s">
        <v>10876</v>
      </c>
      <c r="R378" s="401" t="s">
        <v>10822</v>
      </c>
      <c r="S378" s="402" t="s">
        <v>10621</v>
      </c>
      <c r="T378" s="244" t="str">
        <f t="shared" si="10"/>
        <v>Tab5_Cell_E92</v>
      </c>
      <c r="U378" s="311" t="s">
        <v>10451</v>
      </c>
    </row>
    <row r="379" spans="1:21" ht="38.25" x14ac:dyDescent="0.2">
      <c r="A379" s="244" t="str">
        <f t="shared" si="11"/>
        <v>Tab5_Cell_E93</v>
      </c>
      <c r="B379" s="250">
        <v>5</v>
      </c>
      <c r="C379" s="250" t="s">
        <v>3834</v>
      </c>
      <c r="D379" s="250" t="s">
        <v>3835</v>
      </c>
      <c r="E379" s="397" t="s">
        <v>3836</v>
      </c>
      <c r="F379" s="403" t="s">
        <v>10662</v>
      </c>
      <c r="G379" s="397" t="s">
        <v>3837</v>
      </c>
      <c r="H379" s="390" t="s">
        <v>10235</v>
      </c>
      <c r="I379" s="404" t="s">
        <v>10533</v>
      </c>
      <c r="J379" s="398" t="s">
        <v>10572</v>
      </c>
      <c r="K379" s="399" t="s">
        <v>3838</v>
      </c>
      <c r="L379" s="397" t="s">
        <v>3839</v>
      </c>
      <c r="M379" s="404" t="s">
        <v>10552</v>
      </c>
      <c r="N379" s="404" t="s">
        <v>3840</v>
      </c>
      <c r="O379" s="404" t="s">
        <v>3841</v>
      </c>
      <c r="P379" s="397" t="s">
        <v>3842</v>
      </c>
      <c r="Q379" s="404" t="s">
        <v>7864</v>
      </c>
      <c r="R379" s="401" t="s">
        <v>9414</v>
      </c>
      <c r="S379" s="402" t="s">
        <v>10622</v>
      </c>
      <c r="T379" s="244" t="str">
        <f t="shared" si="10"/>
        <v>Tab5_Cell_E93</v>
      </c>
      <c r="U379" s="311" t="s">
        <v>10452</v>
      </c>
    </row>
    <row r="380" spans="1:21" ht="38.25" x14ac:dyDescent="0.2">
      <c r="A380" s="244" t="str">
        <f t="shared" si="11"/>
        <v>Tab5_Cell_E94</v>
      </c>
      <c r="B380" s="250">
        <v>5</v>
      </c>
      <c r="C380" s="250" t="s">
        <v>3843</v>
      </c>
      <c r="D380" s="250" t="s">
        <v>3844</v>
      </c>
      <c r="E380" s="397" t="s">
        <v>3836</v>
      </c>
      <c r="F380" s="403" t="s">
        <v>10662</v>
      </c>
      <c r="G380" s="397" t="s">
        <v>3837</v>
      </c>
      <c r="H380" s="390" t="s">
        <v>10235</v>
      </c>
      <c r="I380" s="404" t="s">
        <v>10533</v>
      </c>
      <c r="J380" s="398" t="s">
        <v>10572</v>
      </c>
      <c r="K380" s="399" t="s">
        <v>3838</v>
      </c>
      <c r="L380" s="397" t="s">
        <v>3839</v>
      </c>
      <c r="M380" s="404" t="s">
        <v>10552</v>
      </c>
      <c r="N380" s="404" t="s">
        <v>3840</v>
      </c>
      <c r="O380" s="404" t="s">
        <v>3841</v>
      </c>
      <c r="P380" s="397" t="s">
        <v>3842</v>
      </c>
      <c r="Q380" s="404" t="s">
        <v>7864</v>
      </c>
      <c r="R380" s="401" t="s">
        <v>9414</v>
      </c>
      <c r="S380" s="402" t="s">
        <v>10622</v>
      </c>
      <c r="T380" s="244" t="str">
        <f t="shared" si="10"/>
        <v>Tab5_Cell_E94</v>
      </c>
      <c r="U380" s="311" t="s">
        <v>10452</v>
      </c>
    </row>
    <row r="381" spans="1:21" x14ac:dyDescent="0.2">
      <c r="A381" s="244" t="str">
        <f t="shared" si="11"/>
        <v>Tab5_Cell_E95</v>
      </c>
      <c r="B381" s="250">
        <v>5</v>
      </c>
      <c r="C381" s="250" t="s">
        <v>3845</v>
      </c>
      <c r="D381" s="250" t="s">
        <v>3846</v>
      </c>
      <c r="E381" s="394"/>
      <c r="F381" s="394"/>
      <c r="G381" s="394"/>
      <c r="H381" s="394"/>
      <c r="I381" s="394"/>
      <c r="J381" s="394"/>
      <c r="K381" s="394"/>
      <c r="L381" s="394"/>
      <c r="M381" s="394"/>
      <c r="N381" s="394"/>
      <c r="O381" s="394"/>
      <c r="P381" s="394"/>
      <c r="Q381" s="394"/>
      <c r="R381" s="394"/>
      <c r="S381" s="394"/>
      <c r="T381" s="244" t="str">
        <f t="shared" si="10"/>
        <v>Tab5_Cell_E95</v>
      </c>
      <c r="U381" s="244"/>
    </row>
    <row r="382" spans="1:21" x14ac:dyDescent="0.2">
      <c r="A382" s="244" t="str">
        <f t="shared" si="11"/>
        <v>Tab5_Cell_E96</v>
      </c>
      <c r="B382" s="250">
        <v>5</v>
      </c>
      <c r="C382" s="250" t="s">
        <v>3847</v>
      </c>
      <c r="D382" s="250" t="s">
        <v>3848</v>
      </c>
      <c r="E382" s="394"/>
      <c r="F382" s="394"/>
      <c r="G382" s="394"/>
      <c r="H382" s="394"/>
      <c r="I382" s="394"/>
      <c r="J382" s="394"/>
      <c r="K382" s="394"/>
      <c r="L382" s="394"/>
      <c r="M382" s="394"/>
      <c r="N382" s="394"/>
      <c r="O382" s="394"/>
      <c r="P382" s="394"/>
      <c r="Q382" s="394"/>
      <c r="R382" s="394"/>
      <c r="S382" s="394"/>
      <c r="T382" s="244" t="str">
        <f t="shared" si="10"/>
        <v>Tab5_Cell_E96</v>
      </c>
      <c r="U382" s="244"/>
    </row>
    <row r="383" spans="1:21" x14ac:dyDescent="0.2">
      <c r="A383" s="244" t="str">
        <f t="shared" si="11"/>
        <v>Tab5_Cell_E97</v>
      </c>
      <c r="B383" s="250">
        <v>5</v>
      </c>
      <c r="C383" s="250" t="s">
        <v>3849</v>
      </c>
      <c r="D383" s="250" t="s">
        <v>3850</v>
      </c>
      <c r="E383" s="394"/>
      <c r="F383" s="394"/>
      <c r="G383" s="394"/>
      <c r="H383" s="394"/>
      <c r="I383" s="394"/>
      <c r="J383" s="394"/>
      <c r="K383" s="394"/>
      <c r="L383" s="394"/>
      <c r="M383" s="394"/>
      <c r="N383" s="394"/>
      <c r="O383" s="394"/>
      <c r="P383" s="394"/>
      <c r="Q383" s="394"/>
      <c r="R383" s="394"/>
      <c r="S383" s="394"/>
      <c r="T383" s="244" t="str">
        <f t="shared" si="10"/>
        <v>Tab5_Cell_E97</v>
      </c>
      <c r="U383" s="244"/>
    </row>
    <row r="384" spans="1:21" x14ac:dyDescent="0.2">
      <c r="A384" s="244" t="str">
        <f t="shared" si="11"/>
        <v>Tab5_Cell_E114</v>
      </c>
      <c r="B384" s="250">
        <v>5</v>
      </c>
      <c r="C384" s="250" t="s">
        <v>3851</v>
      </c>
      <c r="D384" s="250" t="s">
        <v>3852</v>
      </c>
      <c r="E384" s="394" t="s">
        <v>3853</v>
      </c>
      <c r="F384" s="394" t="s">
        <v>3854</v>
      </c>
      <c r="G384" s="394" t="s">
        <v>3855</v>
      </c>
      <c r="H384" s="394" t="s">
        <v>3856</v>
      </c>
      <c r="I384" s="394" t="s">
        <v>3857</v>
      </c>
      <c r="J384" s="394" t="s">
        <v>3858</v>
      </c>
      <c r="K384" s="394" t="s">
        <v>3859</v>
      </c>
      <c r="L384" s="394" t="s">
        <v>3860</v>
      </c>
      <c r="M384" s="394" t="s">
        <v>3861</v>
      </c>
      <c r="N384" s="394" t="s">
        <v>3862</v>
      </c>
      <c r="O384" s="394" t="s">
        <v>3863</v>
      </c>
      <c r="P384" s="394" t="s">
        <v>3864</v>
      </c>
      <c r="Q384" s="394" t="s">
        <v>7865</v>
      </c>
      <c r="R384" s="394" t="s">
        <v>9415</v>
      </c>
      <c r="S384" s="394" t="s">
        <v>3865</v>
      </c>
      <c r="T384" s="244" t="str">
        <f t="shared" si="10"/>
        <v>Tab5_Cell_E114</v>
      </c>
      <c r="U384" s="244"/>
    </row>
    <row r="385" spans="1:21" ht="409.5" x14ac:dyDescent="0.2">
      <c r="A385" s="244" t="str">
        <f t="shared" si="11"/>
        <v>Tab5_Cell_E115</v>
      </c>
      <c r="B385" s="250">
        <v>5</v>
      </c>
      <c r="C385" s="250" t="s">
        <v>3866</v>
      </c>
      <c r="D385" s="250" t="s">
        <v>3867</v>
      </c>
      <c r="E385" s="397" t="s">
        <v>10727</v>
      </c>
      <c r="F385" s="403" t="s">
        <v>10663</v>
      </c>
      <c r="G385" s="397" t="s">
        <v>10704</v>
      </c>
      <c r="H385" s="390" t="s">
        <v>10446</v>
      </c>
      <c r="I385" s="404" t="s">
        <v>10534</v>
      </c>
      <c r="J385" s="398" t="s">
        <v>10573</v>
      </c>
      <c r="K385" s="399" t="s">
        <v>8758</v>
      </c>
      <c r="L385" s="397" t="s">
        <v>10684</v>
      </c>
      <c r="M385" s="404" t="s">
        <v>10553</v>
      </c>
      <c r="N385" s="397" t="s">
        <v>11009</v>
      </c>
      <c r="O385" s="404" t="s">
        <v>8759</v>
      </c>
      <c r="P385" s="397" t="s">
        <v>10920</v>
      </c>
      <c r="Q385" s="397" t="s">
        <v>10877</v>
      </c>
      <c r="R385" s="401" t="s">
        <v>10823</v>
      </c>
      <c r="S385" s="404" t="s">
        <v>8760</v>
      </c>
      <c r="T385" s="244" t="str">
        <f t="shared" si="10"/>
        <v>Tab5_Cell_E115</v>
      </c>
      <c r="U385" s="311" t="s">
        <v>10453</v>
      </c>
    </row>
    <row r="386" spans="1:21" x14ac:dyDescent="0.2">
      <c r="A386" s="244" t="str">
        <f t="shared" si="11"/>
        <v>Tab5_Cell_E116</v>
      </c>
      <c r="B386" s="250">
        <v>5</v>
      </c>
      <c r="C386" s="250" t="s">
        <v>3868</v>
      </c>
      <c r="D386" s="250" t="s">
        <v>3869</v>
      </c>
      <c r="E386" s="394"/>
      <c r="F386" s="394"/>
      <c r="G386" s="394"/>
      <c r="H386" s="394"/>
      <c r="I386" s="394"/>
      <c r="J386" s="394"/>
      <c r="K386" s="394"/>
      <c r="L386" s="394"/>
      <c r="M386" s="394"/>
      <c r="N386" s="394"/>
      <c r="O386" s="394"/>
      <c r="P386" s="394"/>
      <c r="Q386" s="394"/>
      <c r="R386" s="394"/>
      <c r="S386" s="394"/>
      <c r="T386" s="244" t="str">
        <f t="shared" si="10"/>
        <v>Tab5_Cell_E116</v>
      </c>
      <c r="U386" s="244"/>
    </row>
    <row r="387" spans="1:21" x14ac:dyDescent="0.2">
      <c r="A387" s="244" t="str">
        <f t="shared" si="11"/>
        <v>Tab5_Cell_E117</v>
      </c>
      <c r="B387" s="250">
        <v>5</v>
      </c>
      <c r="C387" s="250" t="s">
        <v>3870</v>
      </c>
      <c r="D387" s="250" t="s">
        <v>3871</v>
      </c>
      <c r="E387" s="394"/>
      <c r="F387" s="394"/>
      <c r="G387" s="394"/>
      <c r="H387" s="394"/>
      <c r="I387" s="394"/>
      <c r="J387" s="394"/>
      <c r="K387" s="394"/>
      <c r="L387" s="394"/>
      <c r="M387" s="394"/>
      <c r="N387" s="394"/>
      <c r="O387" s="394"/>
      <c r="P387" s="394"/>
      <c r="Q387" s="394"/>
      <c r="R387" s="394"/>
      <c r="S387" s="394"/>
      <c r="T387" s="244" t="str">
        <f t="shared" si="10"/>
        <v>Tab5_Cell_E117</v>
      </c>
      <c r="U387" s="244"/>
    </row>
    <row r="388" spans="1:21" x14ac:dyDescent="0.2">
      <c r="A388" s="244" t="str">
        <f t="shared" si="11"/>
        <v>Tab5_Cell_E118</v>
      </c>
      <c r="B388" s="250">
        <v>5</v>
      </c>
      <c r="C388" s="250" t="s">
        <v>3872</v>
      </c>
      <c r="D388" s="250" t="s">
        <v>3873</v>
      </c>
      <c r="E388" s="394"/>
      <c r="F388" s="394"/>
      <c r="G388" s="394"/>
      <c r="H388" s="394"/>
      <c r="I388" s="394"/>
      <c r="J388" s="394"/>
      <c r="K388" s="394"/>
      <c r="L388" s="394"/>
      <c r="M388" s="394"/>
      <c r="N388" s="394"/>
      <c r="O388" s="394"/>
      <c r="P388" s="394"/>
      <c r="Q388" s="394"/>
      <c r="R388" s="394"/>
      <c r="S388" s="394"/>
      <c r="T388" s="244" t="str">
        <f t="shared" si="10"/>
        <v>Tab5_Cell_E118</v>
      </c>
      <c r="U388" s="244"/>
    </row>
    <row r="389" spans="1:21" x14ac:dyDescent="0.2">
      <c r="A389" s="244" t="str">
        <f t="shared" si="11"/>
        <v>Tab5_Cell_E119</v>
      </c>
      <c r="B389" s="250">
        <v>5</v>
      </c>
      <c r="C389" s="250" t="s">
        <v>3874</v>
      </c>
      <c r="D389" s="250" t="s">
        <v>3875</v>
      </c>
      <c r="E389" s="394"/>
      <c r="F389" s="394"/>
      <c r="G389" s="394"/>
      <c r="H389" s="394"/>
      <c r="I389" s="394"/>
      <c r="J389" s="394"/>
      <c r="K389" s="394"/>
      <c r="L389" s="394"/>
      <c r="M389" s="394"/>
      <c r="N389" s="394"/>
      <c r="O389" s="394"/>
      <c r="P389" s="394"/>
      <c r="Q389" s="394"/>
      <c r="R389" s="394"/>
      <c r="S389" s="394"/>
      <c r="T389" s="244" t="str">
        <f t="shared" si="10"/>
        <v>Tab5_Cell_E119</v>
      </c>
      <c r="U389" s="244"/>
    </row>
    <row r="390" spans="1:21" x14ac:dyDescent="0.2">
      <c r="A390" s="244" t="str">
        <f t="shared" si="11"/>
        <v>Tab5_Cell_E120</v>
      </c>
      <c r="B390" s="250">
        <v>5</v>
      </c>
      <c r="C390" s="250" t="s">
        <v>3876</v>
      </c>
      <c r="D390" s="250" t="s">
        <v>3877</v>
      </c>
      <c r="E390" s="394"/>
      <c r="F390" s="394"/>
      <c r="G390" s="394"/>
      <c r="H390" s="394"/>
      <c r="I390" s="394"/>
      <c r="J390" s="394"/>
      <c r="K390" s="394"/>
      <c r="L390" s="394"/>
      <c r="M390" s="394"/>
      <c r="N390" s="394"/>
      <c r="O390" s="394"/>
      <c r="P390" s="394"/>
      <c r="Q390" s="394"/>
      <c r="R390" s="394"/>
      <c r="S390" s="394"/>
      <c r="T390" s="244" t="str">
        <f t="shared" si="10"/>
        <v>Tab5_Cell_E120</v>
      </c>
      <c r="U390" s="244"/>
    </row>
    <row r="391" spans="1:21" x14ac:dyDescent="0.2">
      <c r="A391" s="244" t="str">
        <f t="shared" si="11"/>
        <v>Tab5_Cell_E121</v>
      </c>
      <c r="B391" s="250">
        <v>5</v>
      </c>
      <c r="C391" s="250" t="s">
        <v>3878</v>
      </c>
      <c r="D391" s="250" t="s">
        <v>3879</v>
      </c>
      <c r="E391" s="394"/>
      <c r="F391" s="394"/>
      <c r="G391" s="394"/>
      <c r="H391" s="394"/>
      <c r="I391" s="394"/>
      <c r="J391" s="394"/>
      <c r="K391" s="394"/>
      <c r="L391" s="394"/>
      <c r="M391" s="394"/>
      <c r="N391" s="394"/>
      <c r="O391" s="394"/>
      <c r="P391" s="394"/>
      <c r="Q391" s="394"/>
      <c r="R391" s="394"/>
      <c r="S391" s="394"/>
      <c r="T391" s="244" t="str">
        <f t="shared" si="10"/>
        <v>Tab5_Cell_E121</v>
      </c>
      <c r="U391" s="244"/>
    </row>
    <row r="392" spans="1:21" x14ac:dyDescent="0.2">
      <c r="A392" s="244" t="str">
        <f t="shared" si="11"/>
        <v>Tab5_Cell_E122</v>
      </c>
      <c r="B392" s="250">
        <v>5</v>
      </c>
      <c r="C392" s="250" t="s">
        <v>3880</v>
      </c>
      <c r="D392" s="250" t="s">
        <v>3881</v>
      </c>
      <c r="E392" s="394"/>
      <c r="F392" s="394"/>
      <c r="G392" s="394"/>
      <c r="H392" s="394"/>
      <c r="I392" s="394"/>
      <c r="J392" s="394"/>
      <c r="K392" s="394"/>
      <c r="L392" s="394"/>
      <c r="M392" s="394"/>
      <c r="N392" s="394"/>
      <c r="O392" s="394"/>
      <c r="P392" s="394"/>
      <c r="Q392" s="394"/>
      <c r="R392" s="394"/>
      <c r="S392" s="394"/>
      <c r="T392" s="244" t="str">
        <f t="shared" si="10"/>
        <v>Tab5_Cell_E122</v>
      </c>
      <c r="U392" s="244"/>
    </row>
    <row r="393" spans="1:21" x14ac:dyDescent="0.2">
      <c r="A393" s="244" t="str">
        <f t="shared" si="11"/>
        <v>Tab5_Cell_E128</v>
      </c>
      <c r="B393" s="250">
        <v>5</v>
      </c>
      <c r="C393" s="250" t="s">
        <v>3851</v>
      </c>
      <c r="D393" s="250" t="s">
        <v>3882</v>
      </c>
      <c r="E393" s="394" t="s">
        <v>3853</v>
      </c>
      <c r="F393" s="394" t="s">
        <v>3854</v>
      </c>
      <c r="G393" s="394" t="s">
        <v>3855</v>
      </c>
      <c r="H393" s="394" t="s">
        <v>3856</v>
      </c>
      <c r="I393" s="394" t="s">
        <v>3857</v>
      </c>
      <c r="J393" s="394" t="s">
        <v>3858</v>
      </c>
      <c r="K393" s="394" t="s">
        <v>3859</v>
      </c>
      <c r="L393" s="394" t="s">
        <v>3860</v>
      </c>
      <c r="M393" s="394" t="s">
        <v>3861</v>
      </c>
      <c r="N393" s="394" t="s">
        <v>3862</v>
      </c>
      <c r="O393" s="394" t="s">
        <v>3863</v>
      </c>
      <c r="P393" s="394" t="s">
        <v>3864</v>
      </c>
      <c r="Q393" s="394" t="s">
        <v>7865</v>
      </c>
      <c r="R393" s="394" t="s">
        <v>9415</v>
      </c>
      <c r="S393" s="394" t="s">
        <v>3865</v>
      </c>
      <c r="T393" s="244" t="str">
        <f t="shared" si="10"/>
        <v>Tab5_Cell_E128</v>
      </c>
      <c r="U393" s="244"/>
    </row>
    <row r="394" spans="1:21" ht="409.5" x14ac:dyDescent="0.2">
      <c r="A394" s="244" t="str">
        <f t="shared" si="11"/>
        <v>Tab5_Cell_E129</v>
      </c>
      <c r="B394" s="250">
        <v>5</v>
      </c>
      <c r="C394" s="250" t="s">
        <v>3883</v>
      </c>
      <c r="D394" s="250" t="s">
        <v>3884</v>
      </c>
      <c r="E394" s="397" t="s">
        <v>10728</v>
      </c>
      <c r="F394" s="403" t="s">
        <v>10664</v>
      </c>
      <c r="G394" s="397" t="s">
        <v>10705</v>
      </c>
      <c r="H394" s="390" t="s">
        <v>10447</v>
      </c>
      <c r="I394" s="404" t="s">
        <v>3885</v>
      </c>
      <c r="J394" s="398" t="s">
        <v>10574</v>
      </c>
      <c r="K394" s="399" t="s">
        <v>10776</v>
      </c>
      <c r="L394" s="397" t="s">
        <v>10685</v>
      </c>
      <c r="M394" s="404" t="s">
        <v>10554</v>
      </c>
      <c r="N394" s="397" t="s">
        <v>11010</v>
      </c>
      <c r="O394" s="404" t="s">
        <v>3886</v>
      </c>
      <c r="P394" s="397" t="s">
        <v>10921</v>
      </c>
      <c r="Q394" s="397" t="s">
        <v>10860</v>
      </c>
      <c r="R394" s="401" t="s">
        <v>10824</v>
      </c>
      <c r="S394" s="402" t="s">
        <v>10623</v>
      </c>
      <c r="T394" s="244" t="str">
        <f t="shared" si="10"/>
        <v>Tab5_Cell_E129</v>
      </c>
      <c r="U394" s="336" t="s">
        <v>10484</v>
      </c>
    </row>
    <row r="395" spans="1:21" x14ac:dyDescent="0.2">
      <c r="A395" s="244" t="str">
        <f t="shared" si="11"/>
        <v>Tab5_Cell_E130</v>
      </c>
      <c r="B395" s="250">
        <v>5</v>
      </c>
      <c r="C395" s="250" t="s">
        <v>3887</v>
      </c>
      <c r="D395" s="250" t="s">
        <v>3888</v>
      </c>
      <c r="E395" s="394"/>
      <c r="F395" s="394"/>
      <c r="G395" s="394"/>
      <c r="H395" s="394"/>
      <c r="I395" s="394"/>
      <c r="J395" s="394"/>
      <c r="K395" s="394"/>
      <c r="L395" s="394"/>
      <c r="M395" s="394"/>
      <c r="N395" s="394"/>
      <c r="O395" s="394"/>
      <c r="P395" s="394"/>
      <c r="Q395" s="394"/>
      <c r="R395" s="394"/>
      <c r="S395" s="394"/>
      <c r="T395" s="244" t="str">
        <f t="shared" si="10"/>
        <v>Tab5_Cell_E130</v>
      </c>
      <c r="U395" s="244"/>
    </row>
    <row r="396" spans="1:21" x14ac:dyDescent="0.2">
      <c r="A396" s="244" t="str">
        <f t="shared" si="11"/>
        <v>Tab5_Cell_E131</v>
      </c>
      <c r="B396" s="250">
        <v>5</v>
      </c>
      <c r="C396" s="250" t="s">
        <v>3889</v>
      </c>
      <c r="D396" s="250" t="s">
        <v>3890</v>
      </c>
      <c r="E396" s="394"/>
      <c r="F396" s="394"/>
      <c r="G396" s="394"/>
      <c r="H396" s="394"/>
      <c r="I396" s="394"/>
      <c r="J396" s="394"/>
      <c r="K396" s="394"/>
      <c r="L396" s="394"/>
      <c r="M396" s="394"/>
      <c r="N396" s="394"/>
      <c r="O396" s="394"/>
      <c r="P396" s="394"/>
      <c r="Q396" s="394"/>
      <c r="R396" s="394"/>
      <c r="S396" s="394"/>
      <c r="T396" s="244" t="str">
        <f t="shared" si="10"/>
        <v>Tab5_Cell_E131</v>
      </c>
      <c r="U396" s="244"/>
    </row>
    <row r="397" spans="1:21" x14ac:dyDescent="0.2">
      <c r="A397" s="244" t="str">
        <f t="shared" si="11"/>
        <v>Tab5_Cell_E132</v>
      </c>
      <c r="B397" s="250">
        <v>5</v>
      </c>
      <c r="C397" s="250" t="s">
        <v>3891</v>
      </c>
      <c r="D397" s="250" t="s">
        <v>3892</v>
      </c>
      <c r="E397" s="394"/>
      <c r="F397" s="394"/>
      <c r="G397" s="394"/>
      <c r="H397" s="394"/>
      <c r="I397" s="394"/>
      <c r="J397" s="394"/>
      <c r="K397" s="394"/>
      <c r="L397" s="394"/>
      <c r="M397" s="394"/>
      <c r="N397" s="394"/>
      <c r="O397" s="394"/>
      <c r="P397" s="394"/>
      <c r="Q397" s="394"/>
      <c r="R397" s="394"/>
      <c r="S397" s="394"/>
      <c r="T397" s="244" t="str">
        <f t="shared" si="10"/>
        <v>Tab5_Cell_E132</v>
      </c>
      <c r="U397" s="244"/>
    </row>
    <row r="398" spans="1:21" x14ac:dyDescent="0.2">
      <c r="A398" s="244" t="str">
        <f t="shared" si="11"/>
        <v>Tab5_Cell_E133</v>
      </c>
      <c r="B398" s="250">
        <v>5</v>
      </c>
      <c r="C398" s="250" t="s">
        <v>3893</v>
      </c>
      <c r="D398" s="250" t="s">
        <v>3894</v>
      </c>
      <c r="E398" s="394"/>
      <c r="F398" s="394"/>
      <c r="G398" s="394"/>
      <c r="H398" s="394"/>
      <c r="I398" s="394"/>
      <c r="J398" s="394"/>
      <c r="K398" s="394"/>
      <c r="L398" s="394"/>
      <c r="M398" s="394"/>
      <c r="N398" s="394"/>
      <c r="O398" s="394"/>
      <c r="P398" s="394"/>
      <c r="Q398" s="394"/>
      <c r="R398" s="394"/>
      <c r="S398" s="394"/>
      <c r="T398" s="244" t="str">
        <f t="shared" si="10"/>
        <v>Tab5_Cell_E133</v>
      </c>
      <c r="U398" s="244"/>
    </row>
    <row r="399" spans="1:21" x14ac:dyDescent="0.2">
      <c r="A399" s="244" t="str">
        <f t="shared" si="11"/>
        <v>Tab5_Cell_E134</v>
      </c>
      <c r="B399" s="250">
        <v>5</v>
      </c>
      <c r="C399" s="250" t="s">
        <v>3895</v>
      </c>
      <c r="D399" s="250" t="s">
        <v>3896</v>
      </c>
      <c r="E399" s="394"/>
      <c r="F399" s="394"/>
      <c r="G399" s="394"/>
      <c r="H399" s="394"/>
      <c r="I399" s="394"/>
      <c r="J399" s="394"/>
      <c r="K399" s="394"/>
      <c r="L399" s="394"/>
      <c r="M399" s="394"/>
      <c r="N399" s="394"/>
      <c r="O399" s="394"/>
      <c r="P399" s="394"/>
      <c r="Q399" s="394"/>
      <c r="R399" s="394"/>
      <c r="S399" s="394"/>
      <c r="T399" s="244" t="str">
        <f t="shared" si="10"/>
        <v>Tab5_Cell_E134</v>
      </c>
      <c r="U399" s="244"/>
    </row>
    <row r="400" spans="1:21" x14ac:dyDescent="0.2">
      <c r="A400" s="244" t="str">
        <f t="shared" si="11"/>
        <v>Tab5_Cell_E135</v>
      </c>
      <c r="B400" s="250">
        <v>5</v>
      </c>
      <c r="C400" s="250" t="s">
        <v>3897</v>
      </c>
      <c r="D400" s="250" t="s">
        <v>3898</v>
      </c>
      <c r="E400" s="394"/>
      <c r="F400" s="394"/>
      <c r="G400" s="394"/>
      <c r="H400" s="394"/>
      <c r="I400" s="394"/>
      <c r="J400" s="394"/>
      <c r="K400" s="394"/>
      <c r="L400" s="394"/>
      <c r="M400" s="394"/>
      <c r="N400" s="394"/>
      <c r="O400" s="394"/>
      <c r="P400" s="394"/>
      <c r="Q400" s="394"/>
      <c r="R400" s="394"/>
      <c r="S400" s="394"/>
      <c r="T400" s="244" t="str">
        <f t="shared" si="10"/>
        <v>Tab5_Cell_E135</v>
      </c>
      <c r="U400" s="244"/>
    </row>
    <row r="401" spans="1:20" s="244" customFormat="1" x14ac:dyDescent="0.2">
      <c r="A401" s="244" t="str">
        <f t="shared" si="11"/>
        <v>Tab5_Cell_E136</v>
      </c>
      <c r="B401" s="250">
        <v>5</v>
      </c>
      <c r="C401" s="250" t="s">
        <v>3899</v>
      </c>
      <c r="D401" s="250" t="s">
        <v>3900</v>
      </c>
      <c r="E401" s="394"/>
      <c r="F401" s="394"/>
      <c r="G401" s="394"/>
      <c r="H401" s="394"/>
      <c r="I401" s="394"/>
      <c r="J401" s="394"/>
      <c r="K401" s="394"/>
      <c r="L401" s="394"/>
      <c r="M401" s="394"/>
      <c r="N401" s="394"/>
      <c r="O401" s="394"/>
      <c r="P401" s="394"/>
      <c r="Q401" s="394"/>
      <c r="R401" s="394"/>
      <c r="S401" s="394"/>
      <c r="T401" s="244" t="str">
        <f t="shared" si="10"/>
        <v>Tab5_Cell_E136</v>
      </c>
    </row>
    <row r="402" spans="1:20" s="244" customFormat="1" x14ac:dyDescent="0.2">
      <c r="A402" s="244" t="str">
        <f t="shared" si="11"/>
        <v>Tab5_Cell_E142</v>
      </c>
      <c r="B402" s="250">
        <v>5</v>
      </c>
      <c r="C402" s="250" t="s">
        <v>3851</v>
      </c>
      <c r="D402" s="250" t="s">
        <v>3901</v>
      </c>
      <c r="E402" s="394" t="s">
        <v>3853</v>
      </c>
      <c r="F402" s="394" t="s">
        <v>3854</v>
      </c>
      <c r="G402" s="394" t="s">
        <v>3855</v>
      </c>
      <c r="H402" s="394" t="s">
        <v>3856</v>
      </c>
      <c r="I402" s="394" t="s">
        <v>3857</v>
      </c>
      <c r="J402" s="394" t="s">
        <v>3902</v>
      </c>
      <c r="K402" s="394" t="s">
        <v>3859</v>
      </c>
      <c r="L402" s="394" t="s">
        <v>3860</v>
      </c>
      <c r="M402" s="394" t="s">
        <v>3861</v>
      </c>
      <c r="N402" s="394" t="s">
        <v>3862</v>
      </c>
      <c r="O402" s="394" t="s">
        <v>3863</v>
      </c>
      <c r="P402" s="394" t="s">
        <v>3864</v>
      </c>
      <c r="Q402" s="394" t="s">
        <v>7865</v>
      </c>
      <c r="R402" s="394" t="s">
        <v>9415</v>
      </c>
      <c r="S402" s="394" t="s">
        <v>3865</v>
      </c>
      <c r="T402" s="244" t="str">
        <f t="shared" si="10"/>
        <v>Tab5_Cell_E142</v>
      </c>
    </row>
    <row r="403" spans="1:20" s="244" customFormat="1" ht="204" x14ac:dyDescent="0.2">
      <c r="A403" s="244" t="str">
        <f t="shared" si="11"/>
        <v>Tab5_Cell_E143</v>
      </c>
      <c r="B403" s="250">
        <v>5</v>
      </c>
      <c r="C403" s="250" t="s">
        <v>3903</v>
      </c>
      <c r="D403" s="250" t="s">
        <v>3904</v>
      </c>
      <c r="E403" s="394" t="s">
        <v>3905</v>
      </c>
      <c r="F403" s="394" t="s">
        <v>3906</v>
      </c>
      <c r="G403" s="394" t="s">
        <v>3907</v>
      </c>
      <c r="H403" s="394" t="s">
        <v>3908</v>
      </c>
      <c r="I403" s="394" t="s">
        <v>3909</v>
      </c>
      <c r="J403" s="394" t="s">
        <v>3910</v>
      </c>
      <c r="K403" s="394" t="s">
        <v>3911</v>
      </c>
      <c r="L403" s="394" t="s">
        <v>3912</v>
      </c>
      <c r="M403" s="394" t="s">
        <v>3913</v>
      </c>
      <c r="N403" s="394" t="s">
        <v>3914</v>
      </c>
      <c r="O403" s="394" t="s">
        <v>3915</v>
      </c>
      <c r="P403" s="394" t="s">
        <v>3916</v>
      </c>
      <c r="Q403" s="388" t="s">
        <v>10183</v>
      </c>
      <c r="R403" s="394" t="s">
        <v>9994</v>
      </c>
      <c r="S403" s="394" t="s">
        <v>3917</v>
      </c>
      <c r="T403" s="244" t="str">
        <f t="shared" si="10"/>
        <v>Tab5_Cell_E143</v>
      </c>
    </row>
    <row r="404" spans="1:20" s="244" customFormat="1" x14ac:dyDescent="0.2">
      <c r="A404" s="244" t="str">
        <f t="shared" si="11"/>
        <v>Tab5_Cell_E144</v>
      </c>
      <c r="B404" s="250">
        <v>5</v>
      </c>
      <c r="C404" s="250" t="s">
        <v>3918</v>
      </c>
      <c r="D404" s="250" t="s">
        <v>3919</v>
      </c>
      <c r="E404" s="394"/>
      <c r="F404" s="394"/>
      <c r="G404" s="394"/>
      <c r="H404" s="394"/>
      <c r="I404" s="394"/>
      <c r="J404" s="394"/>
      <c r="K404" s="394"/>
      <c r="L404" s="394"/>
      <c r="M404" s="394"/>
      <c r="N404" s="394"/>
      <c r="O404" s="394"/>
      <c r="P404" s="394"/>
      <c r="Q404" s="394"/>
      <c r="R404" s="394"/>
      <c r="S404" s="394"/>
      <c r="T404" s="244" t="str">
        <f t="shared" si="10"/>
        <v>Tab5_Cell_E144</v>
      </c>
    </row>
    <row r="405" spans="1:20" s="244" customFormat="1" x14ac:dyDescent="0.2">
      <c r="A405" s="244" t="str">
        <f t="shared" si="11"/>
        <v>Tab5_Cell_E145</v>
      </c>
      <c r="B405" s="250">
        <v>5</v>
      </c>
      <c r="C405" s="250" t="s">
        <v>3920</v>
      </c>
      <c r="D405" s="250" t="s">
        <v>3921</v>
      </c>
      <c r="E405" s="394"/>
      <c r="F405" s="394"/>
      <c r="G405" s="394"/>
      <c r="H405" s="394"/>
      <c r="I405" s="394"/>
      <c r="J405" s="394"/>
      <c r="K405" s="394"/>
      <c r="L405" s="394"/>
      <c r="M405" s="394"/>
      <c r="N405" s="394"/>
      <c r="O405" s="394"/>
      <c r="P405" s="394"/>
      <c r="Q405" s="394"/>
      <c r="R405" s="394"/>
      <c r="S405" s="394"/>
      <c r="T405" s="244" t="str">
        <f t="shared" si="10"/>
        <v>Tab5_Cell_E145</v>
      </c>
    </row>
    <row r="406" spans="1:20" s="244" customFormat="1" x14ac:dyDescent="0.2">
      <c r="A406" s="244" t="str">
        <f t="shared" si="11"/>
        <v>Tab5_Cell_E146</v>
      </c>
      <c r="B406" s="250">
        <v>5</v>
      </c>
      <c r="C406" s="250" t="s">
        <v>3922</v>
      </c>
      <c r="D406" s="250" t="s">
        <v>3923</v>
      </c>
      <c r="E406" s="394"/>
      <c r="F406" s="394"/>
      <c r="G406" s="394"/>
      <c r="H406" s="394"/>
      <c r="I406" s="394"/>
      <c r="J406" s="394"/>
      <c r="K406" s="394"/>
      <c r="L406" s="394"/>
      <c r="M406" s="394"/>
      <c r="N406" s="394"/>
      <c r="O406" s="394"/>
      <c r="P406" s="394"/>
      <c r="Q406" s="394"/>
      <c r="R406" s="394"/>
      <c r="S406" s="394"/>
      <c r="T406" s="244" t="str">
        <f t="shared" si="10"/>
        <v>Tab5_Cell_E146</v>
      </c>
    </row>
    <row r="407" spans="1:20" s="244" customFormat="1" x14ac:dyDescent="0.2">
      <c r="A407" s="244" t="str">
        <f t="shared" si="11"/>
        <v>Tab5_Cell_E147</v>
      </c>
      <c r="B407" s="250">
        <v>5</v>
      </c>
      <c r="C407" s="250" t="s">
        <v>3924</v>
      </c>
      <c r="D407" s="250" t="s">
        <v>3925</v>
      </c>
      <c r="E407" s="394"/>
      <c r="F407" s="394"/>
      <c r="G407" s="394"/>
      <c r="H407" s="394"/>
      <c r="I407" s="394"/>
      <c r="J407" s="394"/>
      <c r="K407" s="394"/>
      <c r="L407" s="394"/>
      <c r="M407" s="394"/>
      <c r="N407" s="394"/>
      <c r="O407" s="394"/>
      <c r="P407" s="394"/>
      <c r="Q407" s="394"/>
      <c r="R407" s="394"/>
      <c r="S407" s="394"/>
      <c r="T407" s="244" t="str">
        <f t="shared" si="10"/>
        <v>Tab5_Cell_E147</v>
      </c>
    </row>
    <row r="408" spans="1:20" s="244" customFormat="1" x14ac:dyDescent="0.2">
      <c r="A408" s="244" t="str">
        <f t="shared" si="11"/>
        <v>Tab5_Cell_E148</v>
      </c>
      <c r="B408" s="250">
        <v>5</v>
      </c>
      <c r="C408" s="250" t="s">
        <v>3926</v>
      </c>
      <c r="D408" s="250" t="s">
        <v>3927</v>
      </c>
      <c r="E408" s="394"/>
      <c r="F408" s="394"/>
      <c r="G408" s="394"/>
      <c r="H408" s="394"/>
      <c r="I408" s="394"/>
      <c r="J408" s="394"/>
      <c r="K408" s="394"/>
      <c r="L408" s="394"/>
      <c r="M408" s="394"/>
      <c r="N408" s="394"/>
      <c r="O408" s="394"/>
      <c r="P408" s="394"/>
      <c r="Q408" s="394"/>
      <c r="R408" s="394"/>
      <c r="S408" s="394"/>
      <c r="T408" s="244" t="str">
        <f t="shared" si="10"/>
        <v>Tab5_Cell_E148</v>
      </c>
    </row>
    <row r="409" spans="1:20" s="244" customFormat="1" x14ac:dyDescent="0.2">
      <c r="A409" s="244" t="str">
        <f t="shared" si="11"/>
        <v>Tab5_Cell_E149</v>
      </c>
      <c r="B409" s="250">
        <v>5</v>
      </c>
      <c r="C409" s="250" t="s">
        <v>3928</v>
      </c>
      <c r="D409" s="250" t="s">
        <v>3929</v>
      </c>
      <c r="E409" s="394"/>
      <c r="F409" s="394"/>
      <c r="G409" s="394"/>
      <c r="H409" s="394"/>
      <c r="I409" s="394"/>
      <c r="J409" s="394"/>
      <c r="K409" s="394"/>
      <c r="L409" s="394"/>
      <c r="M409" s="394"/>
      <c r="N409" s="394"/>
      <c r="O409" s="394"/>
      <c r="P409" s="394"/>
      <c r="Q409" s="394"/>
      <c r="R409" s="394"/>
      <c r="S409" s="394"/>
      <c r="T409" s="244" t="str">
        <f t="shared" si="10"/>
        <v>Tab5_Cell_E149</v>
      </c>
    </row>
    <row r="410" spans="1:20" s="244" customFormat="1" x14ac:dyDescent="0.2">
      <c r="A410" s="244" t="str">
        <f t="shared" si="11"/>
        <v>Tab5_Cell_E150</v>
      </c>
      <c r="B410" s="250">
        <v>5</v>
      </c>
      <c r="C410" s="250" t="s">
        <v>3930</v>
      </c>
      <c r="D410" s="250" t="s">
        <v>3931</v>
      </c>
      <c r="E410" s="394"/>
      <c r="F410" s="394"/>
      <c r="G410" s="394"/>
      <c r="H410" s="394"/>
      <c r="I410" s="394"/>
      <c r="J410" s="394"/>
      <c r="K410" s="394"/>
      <c r="L410" s="394"/>
      <c r="M410" s="394"/>
      <c r="N410" s="394"/>
      <c r="O410" s="394"/>
      <c r="P410" s="394"/>
      <c r="Q410" s="394"/>
      <c r="R410" s="394"/>
      <c r="S410" s="394"/>
      <c r="T410" s="244" t="str">
        <f t="shared" ref="T410:T473" si="12">A410</f>
        <v>Tab5_Cell_E150</v>
      </c>
    </row>
    <row r="411" spans="1:20" s="244" customFormat="1" x14ac:dyDescent="0.2">
      <c r="A411" s="244" t="str">
        <f t="shared" si="11"/>
        <v>Tab5_Cell_E156</v>
      </c>
      <c r="B411" s="250">
        <v>5</v>
      </c>
      <c r="C411" s="250" t="s">
        <v>3851</v>
      </c>
      <c r="D411" s="250" t="s">
        <v>3932</v>
      </c>
      <c r="E411" s="394" t="s">
        <v>3853</v>
      </c>
      <c r="F411" s="394" t="s">
        <v>3854</v>
      </c>
      <c r="G411" s="394" t="s">
        <v>3855</v>
      </c>
      <c r="H411" s="394" t="s">
        <v>3856</v>
      </c>
      <c r="I411" s="394" t="s">
        <v>3857</v>
      </c>
      <c r="J411" s="394" t="s">
        <v>3902</v>
      </c>
      <c r="K411" s="394" t="s">
        <v>3859</v>
      </c>
      <c r="L411" s="394" t="s">
        <v>3860</v>
      </c>
      <c r="M411" s="394" t="s">
        <v>3861</v>
      </c>
      <c r="N411" s="394" t="s">
        <v>3862</v>
      </c>
      <c r="O411" s="394" t="s">
        <v>3863</v>
      </c>
      <c r="P411" s="394" t="s">
        <v>3864</v>
      </c>
      <c r="Q411" s="394" t="s">
        <v>7865</v>
      </c>
      <c r="R411" s="394" t="s">
        <v>9415</v>
      </c>
      <c r="S411" s="394" t="s">
        <v>3865</v>
      </c>
      <c r="T411" s="244" t="str">
        <f t="shared" si="12"/>
        <v>Tab5_Cell_E156</v>
      </c>
    </row>
    <row r="412" spans="1:20" s="244" customFormat="1" ht="344.25" x14ac:dyDescent="0.2">
      <c r="A412" s="244" t="str">
        <f t="shared" si="11"/>
        <v>Tab5_Cell_E157</v>
      </c>
      <c r="B412" s="250">
        <v>5</v>
      </c>
      <c r="C412" s="250" t="s">
        <v>3933</v>
      </c>
      <c r="D412" s="250" t="s">
        <v>3934</v>
      </c>
      <c r="E412" s="394" t="s">
        <v>3935</v>
      </c>
      <c r="F412" s="394" t="s">
        <v>3936</v>
      </c>
      <c r="G412" s="394" t="s">
        <v>3937</v>
      </c>
      <c r="H412" s="394" t="s">
        <v>3938</v>
      </c>
      <c r="I412" s="394" t="s">
        <v>3939</v>
      </c>
      <c r="J412" s="394" t="s">
        <v>3940</v>
      </c>
      <c r="K412" s="394" t="s">
        <v>3941</v>
      </c>
      <c r="L412" s="394" t="s">
        <v>3942</v>
      </c>
      <c r="M412" s="394" t="s">
        <v>3943</v>
      </c>
      <c r="N412" s="394" t="s">
        <v>3944</v>
      </c>
      <c r="O412" s="394" t="s">
        <v>3945</v>
      </c>
      <c r="P412" s="394" t="s">
        <v>3946</v>
      </c>
      <c r="Q412" s="388" t="s">
        <v>10184</v>
      </c>
      <c r="R412" s="394" t="s">
        <v>9995</v>
      </c>
      <c r="S412" s="394" t="s">
        <v>3947</v>
      </c>
      <c r="T412" s="244" t="str">
        <f t="shared" si="12"/>
        <v>Tab5_Cell_E157</v>
      </c>
    </row>
    <row r="413" spans="1:20" s="244" customFormat="1" x14ac:dyDescent="0.2">
      <c r="A413" s="244" t="str">
        <f t="shared" si="11"/>
        <v>Tab5_Cell_E158</v>
      </c>
      <c r="B413" s="250">
        <v>5</v>
      </c>
      <c r="C413" s="250" t="s">
        <v>3948</v>
      </c>
      <c r="D413" s="250" t="s">
        <v>3949</v>
      </c>
      <c r="E413" s="394"/>
      <c r="F413" s="394"/>
      <c r="G413" s="394"/>
      <c r="H413" s="394"/>
      <c r="I413" s="394"/>
      <c r="J413" s="394"/>
      <c r="K413" s="394"/>
      <c r="L413" s="394"/>
      <c r="M413" s="394"/>
      <c r="N413" s="394"/>
      <c r="O413" s="394"/>
      <c r="P413" s="394"/>
      <c r="Q413" s="394"/>
      <c r="R413" s="394"/>
      <c r="S413" s="394"/>
      <c r="T413" s="244" t="str">
        <f t="shared" si="12"/>
        <v>Tab5_Cell_E158</v>
      </c>
    </row>
    <row r="414" spans="1:20" s="244" customFormat="1" x14ac:dyDescent="0.2">
      <c r="A414" s="244" t="str">
        <f t="shared" si="11"/>
        <v>Tab5_Cell_E159</v>
      </c>
      <c r="B414" s="250">
        <v>5</v>
      </c>
      <c r="C414" s="250" t="s">
        <v>3950</v>
      </c>
      <c r="D414" s="250" t="s">
        <v>3951</v>
      </c>
      <c r="E414" s="394"/>
      <c r="F414" s="394"/>
      <c r="G414" s="394"/>
      <c r="H414" s="394"/>
      <c r="I414" s="394"/>
      <c r="J414" s="394"/>
      <c r="K414" s="394"/>
      <c r="L414" s="394"/>
      <c r="M414" s="394"/>
      <c r="N414" s="394"/>
      <c r="O414" s="394"/>
      <c r="P414" s="394"/>
      <c r="Q414" s="394"/>
      <c r="R414" s="394"/>
      <c r="S414" s="394"/>
      <c r="T414" s="244" t="str">
        <f t="shared" si="12"/>
        <v>Tab5_Cell_E159</v>
      </c>
    </row>
    <row r="415" spans="1:20" s="244" customFormat="1" x14ac:dyDescent="0.2">
      <c r="A415" s="244" t="str">
        <f t="shared" ref="A415:A478" si="13">"Tab"&amp;B415&amp;"_Cell_"&amp;+D415</f>
        <v>Tab5_Cell_E160</v>
      </c>
      <c r="B415" s="250">
        <v>5</v>
      </c>
      <c r="C415" s="250" t="s">
        <v>3952</v>
      </c>
      <c r="D415" s="250" t="s">
        <v>3953</v>
      </c>
      <c r="E415" s="394"/>
      <c r="F415" s="394"/>
      <c r="G415" s="394"/>
      <c r="H415" s="394"/>
      <c r="I415" s="394"/>
      <c r="J415" s="394"/>
      <c r="K415" s="394"/>
      <c r="L415" s="394"/>
      <c r="M415" s="394"/>
      <c r="N415" s="394"/>
      <c r="O415" s="394"/>
      <c r="P415" s="394"/>
      <c r="Q415" s="394"/>
      <c r="R415" s="394"/>
      <c r="S415" s="394"/>
      <c r="T415" s="244" t="str">
        <f t="shared" si="12"/>
        <v>Tab5_Cell_E160</v>
      </c>
    </row>
    <row r="416" spans="1:20" s="244" customFormat="1" x14ac:dyDescent="0.2">
      <c r="A416" s="244" t="str">
        <f t="shared" si="13"/>
        <v>Tab5_Cell_E161</v>
      </c>
      <c r="B416" s="250">
        <v>5</v>
      </c>
      <c r="C416" s="250" t="s">
        <v>3954</v>
      </c>
      <c r="D416" s="250" t="s">
        <v>3955</v>
      </c>
      <c r="E416" s="394"/>
      <c r="F416" s="394"/>
      <c r="G416" s="394"/>
      <c r="H416" s="394"/>
      <c r="I416" s="394"/>
      <c r="J416" s="394"/>
      <c r="K416" s="394"/>
      <c r="L416" s="394"/>
      <c r="M416" s="394"/>
      <c r="N416" s="394"/>
      <c r="O416" s="394"/>
      <c r="P416" s="394"/>
      <c r="Q416" s="394"/>
      <c r="R416" s="394"/>
      <c r="S416" s="394"/>
      <c r="T416" s="244" t="str">
        <f t="shared" si="12"/>
        <v>Tab5_Cell_E161</v>
      </c>
    </row>
    <row r="417" spans="1:20" s="244" customFormat="1" x14ac:dyDescent="0.2">
      <c r="A417" s="244" t="str">
        <f t="shared" si="13"/>
        <v>Tab5_Cell_E162</v>
      </c>
      <c r="B417" s="250">
        <v>5</v>
      </c>
      <c r="C417" s="250" t="s">
        <v>3956</v>
      </c>
      <c r="D417" s="250" t="s">
        <v>3957</v>
      </c>
      <c r="E417" s="394"/>
      <c r="F417" s="394"/>
      <c r="G417" s="394"/>
      <c r="H417" s="394"/>
      <c r="I417" s="394"/>
      <c r="J417" s="394"/>
      <c r="K417" s="394"/>
      <c r="L417" s="394"/>
      <c r="M417" s="394"/>
      <c r="N417" s="394"/>
      <c r="O417" s="394"/>
      <c r="P417" s="394"/>
      <c r="Q417" s="394"/>
      <c r="R417" s="394"/>
      <c r="S417" s="394"/>
      <c r="T417" s="244" t="str">
        <f t="shared" si="12"/>
        <v>Tab5_Cell_E162</v>
      </c>
    </row>
    <row r="418" spans="1:20" s="244" customFormat="1" x14ac:dyDescent="0.2">
      <c r="A418" s="244" t="str">
        <f t="shared" si="13"/>
        <v>Tab5_Cell_E163</v>
      </c>
      <c r="B418" s="250">
        <v>5</v>
      </c>
      <c r="C418" s="250" t="s">
        <v>3958</v>
      </c>
      <c r="D418" s="250" t="s">
        <v>3959</v>
      </c>
      <c r="E418" s="394"/>
      <c r="F418" s="394"/>
      <c r="G418" s="394"/>
      <c r="H418" s="394"/>
      <c r="I418" s="394"/>
      <c r="J418" s="394"/>
      <c r="K418" s="394"/>
      <c r="L418" s="394"/>
      <c r="M418" s="394"/>
      <c r="N418" s="394"/>
      <c r="O418" s="394"/>
      <c r="P418" s="394"/>
      <c r="Q418" s="394"/>
      <c r="R418" s="394"/>
      <c r="S418" s="394"/>
      <c r="T418" s="244" t="str">
        <f t="shared" si="12"/>
        <v>Tab5_Cell_E163</v>
      </c>
    </row>
    <row r="419" spans="1:20" s="244" customFormat="1" x14ac:dyDescent="0.2">
      <c r="A419" s="244" t="str">
        <f t="shared" si="13"/>
        <v>Tab5_Cell_E164</v>
      </c>
      <c r="B419" s="250">
        <v>5</v>
      </c>
      <c r="C419" s="250" t="s">
        <v>3960</v>
      </c>
      <c r="D419" s="250" t="s">
        <v>3961</v>
      </c>
      <c r="E419" s="394"/>
      <c r="F419" s="394"/>
      <c r="G419" s="394"/>
      <c r="H419" s="394"/>
      <c r="I419" s="394"/>
      <c r="J419" s="394"/>
      <c r="K419" s="394"/>
      <c r="L419" s="394"/>
      <c r="M419" s="394"/>
      <c r="N419" s="394"/>
      <c r="O419" s="394"/>
      <c r="P419" s="394"/>
      <c r="Q419" s="394"/>
      <c r="R419" s="394"/>
      <c r="S419" s="394"/>
      <c r="T419" s="244" t="str">
        <f t="shared" si="12"/>
        <v>Tab5_Cell_E164</v>
      </c>
    </row>
    <row r="420" spans="1:20" s="244" customFormat="1" x14ac:dyDescent="0.2">
      <c r="A420" s="244" t="str">
        <f t="shared" si="13"/>
        <v>Tab5_Cell_E170</v>
      </c>
      <c r="B420" s="250">
        <v>5</v>
      </c>
      <c r="C420" s="250" t="s">
        <v>3851</v>
      </c>
      <c r="D420" s="250" t="s">
        <v>3962</v>
      </c>
      <c r="E420" s="394" t="s">
        <v>3853</v>
      </c>
      <c r="F420" s="394" t="s">
        <v>3854</v>
      </c>
      <c r="G420" s="394" t="s">
        <v>3855</v>
      </c>
      <c r="H420" s="394" t="s">
        <v>3856</v>
      </c>
      <c r="I420" s="394" t="s">
        <v>3857</v>
      </c>
      <c r="J420" s="394" t="s">
        <v>3902</v>
      </c>
      <c r="K420" s="394" t="s">
        <v>3859</v>
      </c>
      <c r="L420" s="394" t="s">
        <v>3860</v>
      </c>
      <c r="M420" s="394" t="s">
        <v>3861</v>
      </c>
      <c r="N420" s="394" t="s">
        <v>3862</v>
      </c>
      <c r="O420" s="394" t="s">
        <v>3863</v>
      </c>
      <c r="P420" s="394" t="s">
        <v>3864</v>
      </c>
      <c r="Q420" s="394" t="s">
        <v>7865</v>
      </c>
      <c r="R420" s="394" t="s">
        <v>9415</v>
      </c>
      <c r="S420" s="394" t="s">
        <v>3865</v>
      </c>
      <c r="T420" s="244" t="str">
        <f t="shared" si="12"/>
        <v>Tab5_Cell_E170</v>
      </c>
    </row>
    <row r="421" spans="1:20" s="244" customFormat="1" ht="178.5" x14ac:dyDescent="0.2">
      <c r="A421" s="244" t="str">
        <f t="shared" si="13"/>
        <v>Tab5_Cell_E171</v>
      </c>
      <c r="B421" s="250">
        <v>5</v>
      </c>
      <c r="C421" s="250" t="s">
        <v>3963</v>
      </c>
      <c r="D421" s="250" t="s">
        <v>3964</v>
      </c>
      <c r="E421" s="394" t="s">
        <v>3965</v>
      </c>
      <c r="F421" s="394" t="s">
        <v>3966</v>
      </c>
      <c r="G421" s="394" t="s">
        <v>3967</v>
      </c>
      <c r="H421" s="394" t="s">
        <v>3968</v>
      </c>
      <c r="I421" s="394" t="s">
        <v>3969</v>
      </c>
      <c r="J421" s="394" t="s">
        <v>3970</v>
      </c>
      <c r="K421" s="394" t="s">
        <v>3971</v>
      </c>
      <c r="L421" s="394" t="s">
        <v>3972</v>
      </c>
      <c r="M421" s="394" t="s">
        <v>3973</v>
      </c>
      <c r="N421" s="394" t="s">
        <v>3974</v>
      </c>
      <c r="O421" s="394" t="s">
        <v>3975</v>
      </c>
      <c r="P421" s="394" t="s">
        <v>3976</v>
      </c>
      <c r="Q421" s="388" t="s">
        <v>10185</v>
      </c>
      <c r="R421" s="394" t="s">
        <v>9996</v>
      </c>
      <c r="S421" s="394" t="s">
        <v>3977</v>
      </c>
      <c r="T421" s="244" t="str">
        <f t="shared" si="12"/>
        <v>Tab5_Cell_E171</v>
      </c>
    </row>
    <row r="422" spans="1:20" s="244" customFormat="1" x14ac:dyDescent="0.2">
      <c r="A422" s="244" t="str">
        <f t="shared" si="13"/>
        <v>Tab5_Cell_E172</v>
      </c>
      <c r="B422" s="250">
        <v>5</v>
      </c>
      <c r="C422" s="250" t="s">
        <v>3978</v>
      </c>
      <c r="D422" s="250" t="s">
        <v>3979</v>
      </c>
      <c r="E422" s="394"/>
      <c r="F422" s="394"/>
      <c r="G422" s="394"/>
      <c r="H422" s="394"/>
      <c r="I422" s="394"/>
      <c r="J422" s="394"/>
      <c r="K422" s="394"/>
      <c r="L422" s="394"/>
      <c r="M422" s="394"/>
      <c r="N422" s="394"/>
      <c r="O422" s="394"/>
      <c r="P422" s="394"/>
      <c r="Q422" s="394"/>
      <c r="R422" s="394"/>
      <c r="S422" s="394"/>
      <c r="T422" s="244" t="str">
        <f t="shared" si="12"/>
        <v>Tab5_Cell_E172</v>
      </c>
    </row>
    <row r="423" spans="1:20" s="244" customFormat="1" x14ac:dyDescent="0.2">
      <c r="A423" s="244" t="str">
        <f t="shared" si="13"/>
        <v>Tab5_Cell_E173</v>
      </c>
      <c r="B423" s="250">
        <v>5</v>
      </c>
      <c r="C423" s="250" t="s">
        <v>3980</v>
      </c>
      <c r="D423" s="250" t="s">
        <v>3981</v>
      </c>
      <c r="E423" s="394"/>
      <c r="F423" s="394"/>
      <c r="G423" s="394"/>
      <c r="H423" s="394"/>
      <c r="I423" s="394"/>
      <c r="J423" s="394"/>
      <c r="K423" s="394"/>
      <c r="L423" s="394"/>
      <c r="M423" s="394"/>
      <c r="N423" s="394"/>
      <c r="O423" s="394"/>
      <c r="P423" s="394"/>
      <c r="Q423" s="394"/>
      <c r="R423" s="394"/>
      <c r="S423" s="394"/>
      <c r="T423" s="244" t="str">
        <f t="shared" si="12"/>
        <v>Tab5_Cell_E173</v>
      </c>
    </row>
    <row r="424" spans="1:20" s="244" customFormat="1" x14ac:dyDescent="0.2">
      <c r="A424" s="244" t="str">
        <f t="shared" si="13"/>
        <v>Tab5_Cell_E174</v>
      </c>
      <c r="B424" s="250">
        <v>5</v>
      </c>
      <c r="C424" s="250" t="s">
        <v>3982</v>
      </c>
      <c r="D424" s="250" t="s">
        <v>3983</v>
      </c>
      <c r="E424" s="394"/>
      <c r="F424" s="394"/>
      <c r="G424" s="394"/>
      <c r="H424" s="394"/>
      <c r="I424" s="394"/>
      <c r="J424" s="394"/>
      <c r="K424" s="394"/>
      <c r="L424" s="394"/>
      <c r="M424" s="394"/>
      <c r="N424" s="394"/>
      <c r="O424" s="394"/>
      <c r="P424" s="394"/>
      <c r="Q424" s="394"/>
      <c r="R424" s="394"/>
      <c r="S424" s="394"/>
      <c r="T424" s="244" t="str">
        <f t="shared" si="12"/>
        <v>Tab5_Cell_E174</v>
      </c>
    </row>
    <row r="425" spans="1:20" s="244" customFormat="1" x14ac:dyDescent="0.2">
      <c r="A425" s="244" t="str">
        <f t="shared" si="13"/>
        <v>Tab5_Cell_E175</v>
      </c>
      <c r="B425" s="250">
        <v>5</v>
      </c>
      <c r="C425" s="250" t="s">
        <v>3984</v>
      </c>
      <c r="D425" s="250" t="s">
        <v>3985</v>
      </c>
      <c r="E425" s="394"/>
      <c r="F425" s="394"/>
      <c r="G425" s="394"/>
      <c r="H425" s="394"/>
      <c r="I425" s="394"/>
      <c r="J425" s="394"/>
      <c r="K425" s="394"/>
      <c r="L425" s="394"/>
      <c r="M425" s="394"/>
      <c r="N425" s="394"/>
      <c r="O425" s="394"/>
      <c r="P425" s="394"/>
      <c r="Q425" s="394"/>
      <c r="R425" s="394"/>
      <c r="S425" s="394"/>
      <c r="T425" s="244" t="str">
        <f t="shared" si="12"/>
        <v>Tab5_Cell_E175</v>
      </c>
    </row>
    <row r="426" spans="1:20" s="244" customFormat="1" x14ac:dyDescent="0.2">
      <c r="A426" s="244" t="str">
        <f t="shared" si="13"/>
        <v>Tab5_Cell_E176</v>
      </c>
      <c r="B426" s="250">
        <v>5</v>
      </c>
      <c r="C426" s="250" t="s">
        <v>3986</v>
      </c>
      <c r="D426" s="250" t="s">
        <v>3987</v>
      </c>
      <c r="E426" s="394"/>
      <c r="F426" s="394"/>
      <c r="G426" s="394"/>
      <c r="H426" s="394"/>
      <c r="I426" s="394"/>
      <c r="J426" s="394"/>
      <c r="K426" s="394"/>
      <c r="L426" s="394"/>
      <c r="M426" s="394"/>
      <c r="N426" s="394"/>
      <c r="O426" s="394"/>
      <c r="P426" s="394"/>
      <c r="Q426" s="394"/>
      <c r="R426" s="394"/>
      <c r="S426" s="394"/>
      <c r="T426" s="244" t="str">
        <f t="shared" si="12"/>
        <v>Tab5_Cell_E176</v>
      </c>
    </row>
    <row r="427" spans="1:20" s="244" customFormat="1" x14ac:dyDescent="0.2">
      <c r="A427" s="244" t="str">
        <f t="shared" si="13"/>
        <v>Tab5_Cell_E177</v>
      </c>
      <c r="B427" s="250">
        <v>5</v>
      </c>
      <c r="C427" s="250" t="s">
        <v>3988</v>
      </c>
      <c r="D427" s="250" t="s">
        <v>3989</v>
      </c>
      <c r="E427" s="394"/>
      <c r="F427" s="394"/>
      <c r="G427" s="394"/>
      <c r="H427" s="394"/>
      <c r="I427" s="394"/>
      <c r="J427" s="394"/>
      <c r="K427" s="394"/>
      <c r="L427" s="394"/>
      <c r="M427" s="394"/>
      <c r="N427" s="394"/>
      <c r="O427" s="394"/>
      <c r="P427" s="394"/>
      <c r="Q427" s="394"/>
      <c r="R427" s="394"/>
      <c r="S427" s="394"/>
      <c r="T427" s="244" t="str">
        <f t="shared" si="12"/>
        <v>Tab5_Cell_E177</v>
      </c>
    </row>
    <row r="428" spans="1:20" s="244" customFormat="1" x14ac:dyDescent="0.2">
      <c r="A428" s="371" t="str">
        <f t="shared" si="13"/>
        <v>Tab5_Cell_E178</v>
      </c>
      <c r="B428" s="250">
        <v>5</v>
      </c>
      <c r="C428" s="250" t="s">
        <v>3990</v>
      </c>
      <c r="D428" s="250" t="s">
        <v>3991</v>
      </c>
      <c r="E428" s="394"/>
      <c r="F428" s="394"/>
      <c r="G428" s="394"/>
      <c r="H428" s="394"/>
      <c r="I428" s="394"/>
      <c r="J428" s="394"/>
      <c r="K428" s="394"/>
      <c r="L428" s="394"/>
      <c r="M428" s="394"/>
      <c r="N428" s="394"/>
      <c r="O428" s="394"/>
      <c r="P428" s="394"/>
      <c r="Q428" s="394"/>
      <c r="R428" s="394"/>
      <c r="S428" s="394"/>
      <c r="T428" s="244" t="str">
        <f t="shared" si="12"/>
        <v>Tab5_Cell_E178</v>
      </c>
    </row>
    <row r="429" spans="1:20" s="244" customFormat="1" ht="191.25" x14ac:dyDescent="0.2">
      <c r="A429" s="244" t="str">
        <f t="shared" si="13"/>
        <v>Tab5_Cell_E179</v>
      </c>
      <c r="B429" s="250">
        <v>5</v>
      </c>
      <c r="C429" s="250" t="s">
        <v>3992</v>
      </c>
      <c r="D429" s="250" t="s">
        <v>3993</v>
      </c>
      <c r="E429" s="394" t="s">
        <v>3994</v>
      </c>
      <c r="F429" s="394" t="s">
        <v>3995</v>
      </c>
      <c r="G429" s="394" t="s">
        <v>3996</v>
      </c>
      <c r="H429" s="394" t="s">
        <v>3997</v>
      </c>
      <c r="I429" s="394" t="s">
        <v>3998</v>
      </c>
      <c r="J429" s="394" t="s">
        <v>3999</v>
      </c>
      <c r="K429" s="394" t="s">
        <v>4000</v>
      </c>
      <c r="L429" s="394" t="s">
        <v>4001</v>
      </c>
      <c r="M429" s="394" t="s">
        <v>4002</v>
      </c>
      <c r="N429" s="394" t="s">
        <v>4003</v>
      </c>
      <c r="O429" s="394" t="s">
        <v>4004</v>
      </c>
      <c r="P429" s="394" t="s">
        <v>4005</v>
      </c>
      <c r="Q429" s="394" t="s">
        <v>7866</v>
      </c>
      <c r="R429" s="394" t="s">
        <v>9997</v>
      </c>
      <c r="S429" s="394" t="s">
        <v>4006</v>
      </c>
      <c r="T429" s="244" t="str">
        <f t="shared" si="12"/>
        <v>Tab5_Cell_E179</v>
      </c>
    </row>
    <row r="430" spans="1:20" s="244" customFormat="1" x14ac:dyDescent="0.2">
      <c r="A430" s="244" t="str">
        <f t="shared" si="13"/>
        <v>Tab5_Cell_E180</v>
      </c>
      <c r="B430" s="250">
        <v>5</v>
      </c>
      <c r="C430" s="250" t="s">
        <v>4007</v>
      </c>
      <c r="D430" s="250" t="s">
        <v>4008</v>
      </c>
      <c r="E430" s="394"/>
      <c r="F430" s="394"/>
      <c r="G430" s="394"/>
      <c r="H430" s="394"/>
      <c r="I430" s="394"/>
      <c r="J430" s="394"/>
      <c r="K430" s="394"/>
      <c r="L430" s="394"/>
      <c r="M430" s="394"/>
      <c r="N430" s="394"/>
      <c r="O430" s="394"/>
      <c r="P430" s="394"/>
      <c r="Q430" s="394"/>
      <c r="R430" s="394"/>
      <c r="S430" s="394"/>
      <c r="T430" s="244" t="str">
        <f t="shared" si="12"/>
        <v>Tab5_Cell_E180</v>
      </c>
    </row>
    <row r="431" spans="1:20" s="244" customFormat="1" x14ac:dyDescent="0.2">
      <c r="A431" s="244" t="str">
        <f t="shared" si="13"/>
        <v>Tab5_Cell_E181</v>
      </c>
      <c r="B431" s="250">
        <v>5</v>
      </c>
      <c r="C431" s="250" t="s">
        <v>4009</v>
      </c>
      <c r="D431" s="250" t="s">
        <v>4010</v>
      </c>
      <c r="E431" s="394"/>
      <c r="F431" s="394"/>
      <c r="G431" s="394"/>
      <c r="H431" s="394"/>
      <c r="I431" s="394"/>
      <c r="J431" s="394"/>
      <c r="K431" s="394"/>
      <c r="L431" s="394"/>
      <c r="M431" s="394"/>
      <c r="N431" s="394"/>
      <c r="O431" s="394"/>
      <c r="P431" s="394"/>
      <c r="Q431" s="394"/>
      <c r="R431" s="394"/>
      <c r="S431" s="394"/>
      <c r="T431" s="244" t="str">
        <f t="shared" si="12"/>
        <v>Tab5_Cell_E181</v>
      </c>
    </row>
    <row r="432" spans="1:20" s="244" customFormat="1" x14ac:dyDescent="0.2">
      <c r="A432" s="244" t="str">
        <f t="shared" si="13"/>
        <v>Tab5_Cell_E187</v>
      </c>
      <c r="B432" s="250">
        <v>5</v>
      </c>
      <c r="C432" s="250" t="s">
        <v>3851</v>
      </c>
      <c r="D432" s="250" t="s">
        <v>4011</v>
      </c>
      <c r="E432" s="394" t="s">
        <v>3853</v>
      </c>
      <c r="F432" s="394" t="s">
        <v>3854</v>
      </c>
      <c r="G432" s="394" t="s">
        <v>3855</v>
      </c>
      <c r="H432" s="394" t="s">
        <v>3856</v>
      </c>
      <c r="I432" s="394" t="s">
        <v>3857</v>
      </c>
      <c r="J432" s="394" t="s">
        <v>3902</v>
      </c>
      <c r="K432" s="394" t="s">
        <v>3859</v>
      </c>
      <c r="L432" s="394" t="s">
        <v>3860</v>
      </c>
      <c r="M432" s="394" t="s">
        <v>3861</v>
      </c>
      <c r="N432" s="394" t="s">
        <v>3862</v>
      </c>
      <c r="O432" s="394" t="s">
        <v>3863</v>
      </c>
      <c r="P432" s="394" t="s">
        <v>3864</v>
      </c>
      <c r="Q432" s="394" t="s">
        <v>7865</v>
      </c>
      <c r="R432" s="394" t="s">
        <v>9415</v>
      </c>
      <c r="S432" s="394" t="s">
        <v>3865</v>
      </c>
      <c r="T432" s="244" t="str">
        <f t="shared" si="12"/>
        <v>Tab5_Cell_E187</v>
      </c>
    </row>
    <row r="433" spans="1:20" s="244" customFormat="1" ht="204" x14ac:dyDescent="0.2">
      <c r="A433" s="244" t="str">
        <f t="shared" si="13"/>
        <v>Tab5_Cell_E188</v>
      </c>
      <c r="B433" s="250">
        <v>5</v>
      </c>
      <c r="C433" s="250" t="s">
        <v>4012</v>
      </c>
      <c r="D433" s="250" t="s">
        <v>4013</v>
      </c>
      <c r="E433" s="394" t="s">
        <v>4014</v>
      </c>
      <c r="F433" s="394" t="s">
        <v>4015</v>
      </c>
      <c r="G433" s="394" t="s">
        <v>8568</v>
      </c>
      <c r="H433" s="394" t="s">
        <v>8358</v>
      </c>
      <c r="I433" s="394" t="s">
        <v>4016</v>
      </c>
      <c r="J433" s="394" t="s">
        <v>4017</v>
      </c>
      <c r="K433" s="394" t="s">
        <v>8586</v>
      </c>
      <c r="L433" s="394" t="s">
        <v>4018</v>
      </c>
      <c r="M433" s="394" t="s">
        <v>4019</v>
      </c>
      <c r="N433" s="394" t="s">
        <v>4020</v>
      </c>
      <c r="O433" s="394" t="s">
        <v>4021</v>
      </c>
      <c r="P433" s="394" t="s">
        <v>4022</v>
      </c>
      <c r="Q433" s="394" t="s">
        <v>8782</v>
      </c>
      <c r="R433" s="394" t="s">
        <v>9998</v>
      </c>
      <c r="S433" s="394" t="s">
        <v>8612</v>
      </c>
      <c r="T433" s="244" t="str">
        <f t="shared" si="12"/>
        <v>Tab5_Cell_E188</v>
      </c>
    </row>
    <row r="434" spans="1:20" s="244" customFormat="1" x14ac:dyDescent="0.2">
      <c r="A434" s="244" t="str">
        <f t="shared" si="13"/>
        <v>Tab5_Cell_E189</v>
      </c>
      <c r="B434" s="250">
        <v>5</v>
      </c>
      <c r="C434" s="250" t="s">
        <v>4023</v>
      </c>
      <c r="D434" s="250" t="s">
        <v>4024</v>
      </c>
      <c r="E434" s="394"/>
      <c r="F434" s="394"/>
      <c r="G434" s="394"/>
      <c r="H434" s="394"/>
      <c r="I434" s="394"/>
      <c r="J434" s="394"/>
      <c r="K434" s="394"/>
      <c r="L434" s="394"/>
      <c r="M434" s="394"/>
      <c r="N434" s="394"/>
      <c r="O434" s="394"/>
      <c r="P434" s="394"/>
      <c r="Q434" s="394"/>
      <c r="R434" s="394"/>
      <c r="S434" s="394"/>
      <c r="T434" s="244" t="str">
        <f t="shared" si="12"/>
        <v>Tab5_Cell_E189</v>
      </c>
    </row>
    <row r="435" spans="1:20" s="244" customFormat="1" x14ac:dyDescent="0.2">
      <c r="A435" s="244" t="str">
        <f t="shared" si="13"/>
        <v>Tab5_Cell_E190</v>
      </c>
      <c r="B435" s="250">
        <v>5</v>
      </c>
      <c r="C435" s="250" t="s">
        <v>4025</v>
      </c>
      <c r="D435" s="250" t="s">
        <v>4026</v>
      </c>
      <c r="E435" s="394"/>
      <c r="F435" s="394"/>
      <c r="G435" s="394"/>
      <c r="H435" s="394"/>
      <c r="I435" s="394"/>
      <c r="J435" s="394"/>
      <c r="K435" s="394"/>
      <c r="L435" s="394"/>
      <c r="M435" s="394"/>
      <c r="N435" s="394"/>
      <c r="O435" s="394"/>
      <c r="P435" s="394"/>
      <c r="Q435" s="394"/>
      <c r="R435" s="394"/>
      <c r="S435" s="394"/>
      <c r="T435" s="244" t="str">
        <f t="shared" si="12"/>
        <v>Tab5_Cell_E190</v>
      </c>
    </row>
    <row r="436" spans="1:20" s="244" customFormat="1" x14ac:dyDescent="0.2">
      <c r="A436" s="244" t="str">
        <f t="shared" si="13"/>
        <v>Tab5_Cell_E191</v>
      </c>
      <c r="B436" s="250">
        <v>5</v>
      </c>
      <c r="C436" s="250" t="s">
        <v>4027</v>
      </c>
      <c r="D436" s="250" t="s">
        <v>4028</v>
      </c>
      <c r="E436" s="394"/>
      <c r="F436" s="394"/>
      <c r="G436" s="394"/>
      <c r="H436" s="394"/>
      <c r="I436" s="394"/>
      <c r="J436" s="394"/>
      <c r="K436" s="394"/>
      <c r="L436" s="394"/>
      <c r="M436" s="394"/>
      <c r="N436" s="394"/>
      <c r="O436" s="394"/>
      <c r="P436" s="394"/>
      <c r="Q436" s="394"/>
      <c r="R436" s="394"/>
      <c r="S436" s="394"/>
      <c r="T436" s="244" t="str">
        <f t="shared" si="12"/>
        <v>Tab5_Cell_E191</v>
      </c>
    </row>
    <row r="437" spans="1:20" s="244" customFormat="1" x14ac:dyDescent="0.2">
      <c r="A437" s="244" t="str">
        <f t="shared" si="13"/>
        <v>Tab5_Cell_E192</v>
      </c>
      <c r="B437" s="250">
        <v>5</v>
      </c>
      <c r="C437" s="250" t="s">
        <v>4029</v>
      </c>
      <c r="D437" s="250" t="s">
        <v>4030</v>
      </c>
      <c r="E437" s="394"/>
      <c r="F437" s="394"/>
      <c r="G437" s="394"/>
      <c r="H437" s="394"/>
      <c r="I437" s="394"/>
      <c r="J437" s="394"/>
      <c r="K437" s="394"/>
      <c r="L437" s="394"/>
      <c r="M437" s="394"/>
      <c r="N437" s="394"/>
      <c r="O437" s="394"/>
      <c r="P437" s="394"/>
      <c r="Q437" s="394"/>
      <c r="R437" s="394"/>
      <c r="S437" s="394"/>
      <c r="T437" s="244" t="str">
        <f t="shared" si="12"/>
        <v>Tab5_Cell_E192</v>
      </c>
    </row>
    <row r="438" spans="1:20" s="244" customFormat="1" x14ac:dyDescent="0.2">
      <c r="A438" s="244" t="str">
        <f t="shared" si="13"/>
        <v>Tab5_Cell_E193</v>
      </c>
      <c r="B438" s="250">
        <v>5</v>
      </c>
      <c r="C438" s="250" t="s">
        <v>4031</v>
      </c>
      <c r="D438" s="250" t="s">
        <v>4032</v>
      </c>
      <c r="E438" s="394"/>
      <c r="F438" s="394"/>
      <c r="G438" s="394"/>
      <c r="H438" s="394"/>
      <c r="I438" s="394"/>
      <c r="J438" s="394"/>
      <c r="K438" s="394"/>
      <c r="L438" s="394"/>
      <c r="M438" s="394"/>
      <c r="N438" s="394"/>
      <c r="O438" s="394"/>
      <c r="P438" s="394"/>
      <c r="Q438" s="394"/>
      <c r="R438" s="394"/>
      <c r="S438" s="394"/>
      <c r="T438" s="244" t="str">
        <f t="shared" si="12"/>
        <v>Tab5_Cell_E193</v>
      </c>
    </row>
    <row r="439" spans="1:20" s="244" customFormat="1" x14ac:dyDescent="0.2">
      <c r="A439" s="244" t="str">
        <f t="shared" si="13"/>
        <v>Tab5_Cell_E194</v>
      </c>
      <c r="B439" s="250">
        <v>5</v>
      </c>
      <c r="C439" s="250" t="s">
        <v>4033</v>
      </c>
      <c r="D439" s="250" t="s">
        <v>4034</v>
      </c>
      <c r="E439" s="394"/>
      <c r="F439" s="394"/>
      <c r="G439" s="394"/>
      <c r="H439" s="394"/>
      <c r="I439" s="394"/>
      <c r="J439" s="394"/>
      <c r="K439" s="394"/>
      <c r="L439" s="394"/>
      <c r="M439" s="394"/>
      <c r="N439" s="394"/>
      <c r="O439" s="394"/>
      <c r="P439" s="394"/>
      <c r="Q439" s="394"/>
      <c r="R439" s="394"/>
      <c r="S439" s="394"/>
      <c r="T439" s="244" t="str">
        <f t="shared" si="12"/>
        <v>Tab5_Cell_E194</v>
      </c>
    </row>
    <row r="440" spans="1:20" s="244" customFormat="1" x14ac:dyDescent="0.2">
      <c r="A440" s="244" t="str">
        <f t="shared" si="13"/>
        <v>Tab5_Cell_E195</v>
      </c>
      <c r="B440" s="250">
        <v>5</v>
      </c>
      <c r="C440" s="250" t="s">
        <v>4035</v>
      </c>
      <c r="D440" s="250" t="s">
        <v>4036</v>
      </c>
      <c r="E440" s="394"/>
      <c r="F440" s="394"/>
      <c r="G440" s="394"/>
      <c r="H440" s="394"/>
      <c r="I440" s="394"/>
      <c r="J440" s="394"/>
      <c r="K440" s="394"/>
      <c r="L440" s="394"/>
      <c r="M440" s="394"/>
      <c r="N440" s="394"/>
      <c r="O440" s="394"/>
      <c r="P440" s="394"/>
      <c r="Q440" s="394"/>
      <c r="R440" s="394"/>
      <c r="S440" s="394"/>
      <c r="T440" s="244" t="str">
        <f t="shared" si="12"/>
        <v>Tab5_Cell_E195</v>
      </c>
    </row>
    <row r="441" spans="1:20" s="244" customFormat="1" ht="216.75" x14ac:dyDescent="0.2">
      <c r="A441" s="244" t="str">
        <f t="shared" si="13"/>
        <v>Tab5_Cell_E196</v>
      </c>
      <c r="B441" s="250">
        <v>5</v>
      </c>
      <c r="C441" s="250" t="s">
        <v>4037</v>
      </c>
      <c r="D441" s="250" t="s">
        <v>4038</v>
      </c>
      <c r="E441" s="394" t="s">
        <v>4039</v>
      </c>
      <c r="F441" s="394" t="s">
        <v>4040</v>
      </c>
      <c r="G441" s="394" t="s">
        <v>8569</v>
      </c>
      <c r="H441" s="394" t="s">
        <v>8359</v>
      </c>
      <c r="I441" s="394" t="s">
        <v>4041</v>
      </c>
      <c r="J441" s="394" t="s">
        <v>4042</v>
      </c>
      <c r="K441" s="394" t="s">
        <v>8587</v>
      </c>
      <c r="L441" s="394" t="s">
        <v>4043</v>
      </c>
      <c r="M441" s="394" t="s">
        <v>4044</v>
      </c>
      <c r="N441" s="394" t="s">
        <v>4045</v>
      </c>
      <c r="O441" s="394" t="s">
        <v>4046</v>
      </c>
      <c r="P441" s="394" t="s">
        <v>4047</v>
      </c>
      <c r="Q441" s="394" t="s">
        <v>8783</v>
      </c>
      <c r="R441" s="394" t="s">
        <v>9999</v>
      </c>
      <c r="S441" s="394" t="s">
        <v>8613</v>
      </c>
      <c r="T441" s="244" t="str">
        <f t="shared" si="12"/>
        <v>Tab5_Cell_E196</v>
      </c>
    </row>
    <row r="442" spans="1:20" s="244" customFormat="1" x14ac:dyDescent="0.2">
      <c r="A442" s="244" t="str">
        <f t="shared" si="13"/>
        <v>Tab5_Cell_E197</v>
      </c>
      <c r="B442" s="250">
        <v>5</v>
      </c>
      <c r="C442" s="250" t="s">
        <v>4048</v>
      </c>
      <c r="D442" s="250" t="s">
        <v>4049</v>
      </c>
      <c r="E442" s="394"/>
      <c r="F442" s="394"/>
      <c r="G442" s="394"/>
      <c r="H442" s="394"/>
      <c r="I442" s="394"/>
      <c r="J442" s="394"/>
      <c r="K442" s="394"/>
      <c r="L442" s="394"/>
      <c r="M442" s="394"/>
      <c r="N442" s="394"/>
      <c r="O442" s="394"/>
      <c r="P442" s="394"/>
      <c r="Q442" s="394"/>
      <c r="R442" s="394"/>
      <c r="S442" s="394"/>
      <c r="T442" s="244" t="str">
        <f t="shared" si="12"/>
        <v>Tab5_Cell_E197</v>
      </c>
    </row>
    <row r="443" spans="1:20" s="244" customFormat="1" x14ac:dyDescent="0.2">
      <c r="A443" s="244" t="str">
        <f t="shared" si="13"/>
        <v>Tab5_Cell_E198</v>
      </c>
      <c r="B443" s="250">
        <v>5</v>
      </c>
      <c r="C443" s="250" t="s">
        <v>4050</v>
      </c>
      <c r="D443" s="250" t="s">
        <v>4051</v>
      </c>
      <c r="E443" s="394"/>
      <c r="F443" s="394"/>
      <c r="G443" s="394"/>
      <c r="H443" s="394"/>
      <c r="I443" s="394"/>
      <c r="J443" s="394"/>
      <c r="K443" s="394"/>
      <c r="L443" s="394"/>
      <c r="M443" s="394"/>
      <c r="N443" s="394"/>
      <c r="O443" s="394"/>
      <c r="P443" s="394"/>
      <c r="Q443" s="394"/>
      <c r="R443" s="394"/>
      <c r="S443" s="394"/>
      <c r="T443" s="244" t="str">
        <f t="shared" si="12"/>
        <v>Tab5_Cell_E198</v>
      </c>
    </row>
    <row r="444" spans="1:20" s="244" customFormat="1" x14ac:dyDescent="0.2">
      <c r="A444" s="244" t="str">
        <f t="shared" si="13"/>
        <v>Tab5_Cell_E204</v>
      </c>
      <c r="B444" s="250">
        <v>5</v>
      </c>
      <c r="C444" s="250" t="s">
        <v>4052</v>
      </c>
      <c r="D444" s="250" t="s">
        <v>4053</v>
      </c>
      <c r="E444" s="394"/>
      <c r="F444" s="394"/>
      <c r="G444" s="394"/>
      <c r="H444" s="394"/>
      <c r="I444" s="394"/>
      <c r="J444" s="394"/>
      <c r="K444" s="394"/>
      <c r="L444" s="394"/>
      <c r="M444" s="394"/>
      <c r="N444" s="394"/>
      <c r="O444" s="394"/>
      <c r="P444" s="394"/>
      <c r="Q444" s="394"/>
      <c r="R444" s="394"/>
      <c r="S444" s="394"/>
      <c r="T444" s="244" t="str">
        <f t="shared" si="12"/>
        <v>Tab5_Cell_E204</v>
      </c>
    </row>
    <row r="445" spans="1:20" s="244" customFormat="1" x14ac:dyDescent="0.2">
      <c r="A445" s="244" t="str">
        <f t="shared" si="13"/>
        <v>Tab5_Cell_E205</v>
      </c>
      <c r="B445" s="250">
        <v>5</v>
      </c>
      <c r="C445" s="250" t="s">
        <v>4054</v>
      </c>
      <c r="D445" s="250" t="s">
        <v>4055</v>
      </c>
      <c r="E445" s="394"/>
      <c r="F445" s="394"/>
      <c r="G445" s="394"/>
      <c r="H445" s="394"/>
      <c r="I445" s="394"/>
      <c r="J445" s="394"/>
      <c r="K445" s="394"/>
      <c r="L445" s="394"/>
      <c r="M445" s="394"/>
      <c r="N445" s="394"/>
      <c r="O445" s="394"/>
      <c r="P445" s="394"/>
      <c r="Q445" s="394"/>
      <c r="R445" s="394"/>
      <c r="S445" s="394"/>
      <c r="T445" s="244" t="str">
        <f t="shared" si="12"/>
        <v>Tab5_Cell_E205</v>
      </c>
    </row>
    <row r="446" spans="1:20" s="244" customFormat="1" x14ac:dyDescent="0.2">
      <c r="A446" s="244" t="str">
        <f t="shared" si="13"/>
        <v>Tab5_Cell_E219</v>
      </c>
      <c r="B446" s="250">
        <v>5</v>
      </c>
      <c r="C446" s="250" t="s">
        <v>4056</v>
      </c>
      <c r="D446" s="250" t="s">
        <v>4057</v>
      </c>
      <c r="E446" s="394"/>
      <c r="F446" s="394"/>
      <c r="G446" s="394"/>
      <c r="H446" s="394"/>
      <c r="I446" s="394"/>
      <c r="J446" s="394"/>
      <c r="K446" s="394"/>
      <c r="L446" s="394"/>
      <c r="M446" s="394"/>
      <c r="N446" s="394"/>
      <c r="O446" s="394"/>
      <c r="P446" s="394"/>
      <c r="Q446" s="394"/>
      <c r="R446" s="394"/>
      <c r="S446" s="394"/>
      <c r="T446" s="244" t="str">
        <f t="shared" si="12"/>
        <v>Tab5_Cell_E219</v>
      </c>
    </row>
    <row r="447" spans="1:20" s="244" customFormat="1" ht="318.75" x14ac:dyDescent="0.2">
      <c r="A447" s="244" t="str">
        <f t="shared" si="13"/>
        <v>Tab5_Cell_E220</v>
      </c>
      <c r="B447" s="250">
        <v>5</v>
      </c>
      <c r="C447" s="250" t="s">
        <v>4059</v>
      </c>
      <c r="D447" s="250" t="s">
        <v>4060</v>
      </c>
      <c r="E447" s="394" t="s">
        <v>4061</v>
      </c>
      <c r="F447" s="394" t="s">
        <v>4062</v>
      </c>
      <c r="G447" s="394" t="s">
        <v>4063</v>
      </c>
      <c r="H447" s="394" t="s">
        <v>4064</v>
      </c>
      <c r="I447" s="394" t="s">
        <v>4065</v>
      </c>
      <c r="J447" s="394" t="s">
        <v>4066</v>
      </c>
      <c r="K447" s="394" t="s">
        <v>4067</v>
      </c>
      <c r="L447" s="394" t="s">
        <v>4068</v>
      </c>
      <c r="M447" s="394" t="s">
        <v>4069</v>
      </c>
      <c r="N447" s="394" t="s">
        <v>4070</v>
      </c>
      <c r="O447" s="394" t="s">
        <v>4058</v>
      </c>
      <c r="P447" s="394" t="s">
        <v>4071</v>
      </c>
      <c r="Q447" s="394" t="s">
        <v>7867</v>
      </c>
      <c r="R447" s="401" t="s">
        <v>10825</v>
      </c>
      <c r="S447" s="394" t="s">
        <v>4072</v>
      </c>
      <c r="T447" s="244" t="str">
        <f t="shared" si="12"/>
        <v>Tab5_Cell_E220</v>
      </c>
    </row>
    <row r="448" spans="1:20" s="244" customFormat="1" x14ac:dyDescent="0.2">
      <c r="A448" s="244" t="str">
        <f t="shared" si="13"/>
        <v>Tab5_Cell_E221</v>
      </c>
      <c r="B448" s="250">
        <v>5</v>
      </c>
      <c r="C448" s="250" t="s">
        <v>4073</v>
      </c>
      <c r="D448" s="250" t="s">
        <v>4074</v>
      </c>
      <c r="E448" s="394"/>
      <c r="F448" s="394"/>
      <c r="G448" s="394"/>
      <c r="H448" s="394"/>
      <c r="I448" s="394"/>
      <c r="J448" s="394"/>
      <c r="K448" s="394"/>
      <c r="L448" s="394"/>
      <c r="M448" s="394"/>
      <c r="N448" s="394"/>
      <c r="O448" s="394"/>
      <c r="P448" s="394"/>
      <c r="Q448" s="394"/>
      <c r="R448" s="394"/>
      <c r="S448" s="394"/>
      <c r="T448" s="244" t="str">
        <f t="shared" si="12"/>
        <v>Tab5_Cell_E221</v>
      </c>
    </row>
    <row r="449" spans="1:20" s="244" customFormat="1" x14ac:dyDescent="0.2">
      <c r="A449" s="244" t="str">
        <f t="shared" si="13"/>
        <v>Tab5_Cell_E222</v>
      </c>
      <c r="B449" s="250">
        <v>5</v>
      </c>
      <c r="C449" s="250" t="s">
        <v>4076</v>
      </c>
      <c r="D449" s="250" t="s">
        <v>4077</v>
      </c>
      <c r="E449" s="394" t="s">
        <v>6671</v>
      </c>
      <c r="F449" s="394" t="s">
        <v>6660</v>
      </c>
      <c r="G449" s="394" t="s">
        <v>6661</v>
      </c>
      <c r="H449" s="394" t="s">
        <v>4075</v>
      </c>
      <c r="I449" s="394" t="s">
        <v>6662</v>
      </c>
      <c r="J449" s="394" t="s">
        <v>6663</v>
      </c>
      <c r="K449" s="394" t="s">
        <v>6664</v>
      </c>
      <c r="L449" s="394" t="s">
        <v>6665</v>
      </c>
      <c r="M449" s="394" t="s">
        <v>6666</v>
      </c>
      <c r="N449" s="394" t="s">
        <v>6667</v>
      </c>
      <c r="O449" s="394" t="s">
        <v>6668</v>
      </c>
      <c r="P449" s="394" t="s">
        <v>6669</v>
      </c>
      <c r="Q449" s="394" t="s">
        <v>7868</v>
      </c>
      <c r="R449" s="394" t="s">
        <v>9416</v>
      </c>
      <c r="S449" s="394" t="s">
        <v>6670</v>
      </c>
      <c r="T449" s="244" t="str">
        <f t="shared" si="12"/>
        <v>Tab5_Cell_E222</v>
      </c>
    </row>
    <row r="450" spans="1:20" s="244" customFormat="1" x14ac:dyDescent="0.2">
      <c r="A450" s="244" t="str">
        <f t="shared" si="13"/>
        <v>Tab5_Cell_E223</v>
      </c>
      <c r="B450" s="250">
        <v>5</v>
      </c>
      <c r="C450" s="250" t="s">
        <v>4078</v>
      </c>
      <c r="D450" s="250" t="s">
        <v>4079</v>
      </c>
      <c r="E450" s="394" t="s">
        <v>6671</v>
      </c>
      <c r="F450" s="394" t="s">
        <v>6660</v>
      </c>
      <c r="G450" s="394" t="s">
        <v>6661</v>
      </c>
      <c r="H450" s="394" t="s">
        <v>4075</v>
      </c>
      <c r="I450" s="394" t="s">
        <v>6662</v>
      </c>
      <c r="J450" s="394" t="s">
        <v>6663</v>
      </c>
      <c r="K450" s="394" t="s">
        <v>6664</v>
      </c>
      <c r="L450" s="394" t="s">
        <v>6665</v>
      </c>
      <c r="M450" s="394" t="s">
        <v>6666</v>
      </c>
      <c r="N450" s="394" t="s">
        <v>6667</v>
      </c>
      <c r="O450" s="394" t="s">
        <v>6668</v>
      </c>
      <c r="P450" s="394" t="s">
        <v>6669</v>
      </c>
      <c r="Q450" s="394" t="s">
        <v>7868</v>
      </c>
      <c r="R450" s="394" t="s">
        <v>9416</v>
      </c>
      <c r="S450" s="394" t="s">
        <v>6670</v>
      </c>
      <c r="T450" s="244" t="str">
        <f t="shared" si="12"/>
        <v>Tab5_Cell_E223</v>
      </c>
    </row>
    <row r="451" spans="1:20" s="244" customFormat="1" ht="51" x14ac:dyDescent="0.2">
      <c r="A451" s="244" t="str">
        <f t="shared" si="13"/>
        <v>Tab5_Cell_E224</v>
      </c>
      <c r="B451" s="250">
        <v>5</v>
      </c>
      <c r="C451" s="250" t="s">
        <v>4081</v>
      </c>
      <c r="D451" s="250" t="s">
        <v>4082</v>
      </c>
      <c r="E451" s="394" t="s">
        <v>7294</v>
      </c>
      <c r="F451" s="394" t="s">
        <v>4083</v>
      </c>
      <c r="G451" s="394" t="s">
        <v>4084</v>
      </c>
      <c r="H451" s="394" t="s">
        <v>8363</v>
      </c>
      <c r="I451" s="394" t="s">
        <v>4085</v>
      </c>
      <c r="J451" s="394" t="s">
        <v>4086</v>
      </c>
      <c r="K451" s="394" t="s">
        <v>4087</v>
      </c>
      <c r="L451" s="394" t="s">
        <v>4088</v>
      </c>
      <c r="M451" s="394" t="s">
        <v>4089</v>
      </c>
      <c r="N451" s="394" t="s">
        <v>4090</v>
      </c>
      <c r="O451" s="394" t="s">
        <v>4080</v>
      </c>
      <c r="P451" s="394" t="s">
        <v>4091</v>
      </c>
      <c r="Q451" s="388" t="s">
        <v>10186</v>
      </c>
      <c r="R451" s="394" t="s">
        <v>9417</v>
      </c>
      <c r="S451" s="394" t="s">
        <v>4092</v>
      </c>
      <c r="T451" s="244" t="str">
        <f t="shared" si="12"/>
        <v>Tab5_Cell_E224</v>
      </c>
    </row>
    <row r="452" spans="1:20" s="244" customFormat="1" x14ac:dyDescent="0.2">
      <c r="A452" s="244" t="str">
        <f t="shared" si="13"/>
        <v>Tab5_Cell_E225</v>
      </c>
      <c r="B452" s="250">
        <v>5</v>
      </c>
      <c r="C452" s="250" t="s">
        <v>4093</v>
      </c>
      <c r="D452" s="250" t="s">
        <v>4094</v>
      </c>
      <c r="E452" s="394"/>
      <c r="F452" s="394"/>
      <c r="G452" s="394"/>
      <c r="H452" s="394"/>
      <c r="I452" s="394"/>
      <c r="J452" s="394"/>
      <c r="K452" s="394"/>
      <c r="L452" s="394"/>
      <c r="M452" s="394"/>
      <c r="N452" s="394"/>
      <c r="O452" s="394"/>
      <c r="P452" s="394"/>
      <c r="Q452" s="394"/>
      <c r="R452" s="394"/>
      <c r="S452" s="394"/>
      <c r="T452" s="244" t="str">
        <f t="shared" si="12"/>
        <v>Tab5_Cell_E225</v>
      </c>
    </row>
    <row r="453" spans="1:20" s="244" customFormat="1" x14ac:dyDescent="0.2">
      <c r="A453" s="244" t="str">
        <f t="shared" si="13"/>
        <v>Tab5_Cell_E226</v>
      </c>
      <c r="B453" s="250">
        <v>5</v>
      </c>
      <c r="C453" s="250" t="s">
        <v>4096</v>
      </c>
      <c r="D453" s="250" t="s">
        <v>4097</v>
      </c>
      <c r="E453" s="394" t="s">
        <v>4098</v>
      </c>
      <c r="F453" s="394" t="s">
        <v>4099</v>
      </c>
      <c r="G453" s="394" t="s">
        <v>4100</v>
      </c>
      <c r="H453" s="394" t="s">
        <v>4101</v>
      </c>
      <c r="I453" s="394" t="s">
        <v>4102</v>
      </c>
      <c r="J453" s="394" t="s">
        <v>4103</v>
      </c>
      <c r="K453" s="394" t="s">
        <v>4104</v>
      </c>
      <c r="L453" s="394" t="s">
        <v>4105</v>
      </c>
      <c r="M453" s="394" t="s">
        <v>4106</v>
      </c>
      <c r="N453" s="394" t="s">
        <v>4107</v>
      </c>
      <c r="O453" s="394" t="s">
        <v>4095</v>
      </c>
      <c r="P453" s="394" t="s">
        <v>4108</v>
      </c>
      <c r="Q453" s="394" t="s">
        <v>7869</v>
      </c>
      <c r="R453" s="394" t="s">
        <v>9418</v>
      </c>
      <c r="S453" s="394" t="s">
        <v>4109</v>
      </c>
      <c r="T453" s="244" t="str">
        <f t="shared" si="12"/>
        <v>Tab5_Cell_E226</v>
      </c>
    </row>
    <row r="454" spans="1:20" s="244" customFormat="1" x14ac:dyDescent="0.2">
      <c r="A454" s="244" t="str">
        <f t="shared" si="13"/>
        <v>Tab5_Cell_E227</v>
      </c>
      <c r="B454" s="250">
        <v>5</v>
      </c>
      <c r="C454" s="250" t="s">
        <v>4110</v>
      </c>
      <c r="D454" s="250" t="s">
        <v>4111</v>
      </c>
      <c r="E454" s="394"/>
      <c r="F454" s="394"/>
      <c r="G454" s="394"/>
      <c r="H454" s="394"/>
      <c r="I454" s="394"/>
      <c r="J454" s="394"/>
      <c r="K454" s="394"/>
      <c r="L454" s="394"/>
      <c r="M454" s="394"/>
      <c r="N454" s="394"/>
      <c r="O454" s="394"/>
      <c r="P454" s="394"/>
      <c r="Q454" s="394"/>
      <c r="R454" s="394"/>
      <c r="S454" s="394"/>
      <c r="T454" s="244" t="str">
        <f t="shared" si="12"/>
        <v>Tab5_Cell_E227</v>
      </c>
    </row>
    <row r="455" spans="1:20" s="244" customFormat="1" x14ac:dyDescent="0.2">
      <c r="A455" s="244" t="str">
        <f t="shared" si="13"/>
        <v>Tab5_Cell_E228</v>
      </c>
      <c r="B455" s="250">
        <v>5</v>
      </c>
      <c r="C455" s="250" t="s">
        <v>4112</v>
      </c>
      <c r="D455" s="250" t="s">
        <v>4113</v>
      </c>
      <c r="E455" s="394" t="s">
        <v>6671</v>
      </c>
      <c r="F455" s="394" t="s">
        <v>6660</v>
      </c>
      <c r="G455" s="394" t="s">
        <v>6661</v>
      </c>
      <c r="H455" s="394" t="s">
        <v>4075</v>
      </c>
      <c r="I455" s="394" t="s">
        <v>6662</v>
      </c>
      <c r="J455" s="394" t="s">
        <v>6663</v>
      </c>
      <c r="K455" s="394" t="s">
        <v>6664</v>
      </c>
      <c r="L455" s="394" t="s">
        <v>6665</v>
      </c>
      <c r="M455" s="394" t="s">
        <v>6666</v>
      </c>
      <c r="N455" s="394" t="s">
        <v>6667</v>
      </c>
      <c r="O455" s="394" t="s">
        <v>6668</v>
      </c>
      <c r="P455" s="394" t="s">
        <v>6669</v>
      </c>
      <c r="Q455" s="394" t="s">
        <v>7868</v>
      </c>
      <c r="R455" s="394" t="s">
        <v>9416</v>
      </c>
      <c r="S455" s="394" t="s">
        <v>6670</v>
      </c>
      <c r="T455" s="244" t="str">
        <f t="shared" si="12"/>
        <v>Tab5_Cell_E228</v>
      </c>
    </row>
    <row r="456" spans="1:20" s="244" customFormat="1" x14ac:dyDescent="0.2">
      <c r="A456" s="244" t="str">
        <f t="shared" si="13"/>
        <v>Tab5_Cell_E229</v>
      </c>
      <c r="B456" s="250">
        <v>5</v>
      </c>
      <c r="C456" s="250" t="s">
        <v>4114</v>
      </c>
      <c r="D456" s="250" t="s">
        <v>4115</v>
      </c>
      <c r="E456" s="394" t="s">
        <v>6671</v>
      </c>
      <c r="F456" s="394" t="s">
        <v>6660</v>
      </c>
      <c r="G456" s="394" t="s">
        <v>6661</v>
      </c>
      <c r="H456" s="394" t="s">
        <v>4075</v>
      </c>
      <c r="I456" s="394" t="s">
        <v>6662</v>
      </c>
      <c r="J456" s="394" t="s">
        <v>6663</v>
      </c>
      <c r="K456" s="394" t="s">
        <v>6664</v>
      </c>
      <c r="L456" s="394" t="s">
        <v>6665</v>
      </c>
      <c r="M456" s="394" t="s">
        <v>6666</v>
      </c>
      <c r="N456" s="394" t="s">
        <v>6667</v>
      </c>
      <c r="O456" s="394" t="s">
        <v>6668</v>
      </c>
      <c r="P456" s="394" t="s">
        <v>6669</v>
      </c>
      <c r="Q456" s="394" t="s">
        <v>7868</v>
      </c>
      <c r="R456" s="394" t="s">
        <v>9416</v>
      </c>
      <c r="S456" s="394" t="s">
        <v>6670</v>
      </c>
      <c r="T456" s="244" t="str">
        <f t="shared" si="12"/>
        <v>Tab5_Cell_E229</v>
      </c>
    </row>
    <row r="457" spans="1:20" s="244" customFormat="1" ht="76.5" x14ac:dyDescent="0.2">
      <c r="A457" s="244" t="str">
        <f t="shared" si="13"/>
        <v>Tab5_Cell_E230</v>
      </c>
      <c r="B457" s="250">
        <v>5</v>
      </c>
      <c r="C457" s="250" t="s">
        <v>4116</v>
      </c>
      <c r="D457" s="250" t="s">
        <v>4117</v>
      </c>
      <c r="E457" s="394" t="s">
        <v>8364</v>
      </c>
      <c r="F457" s="394" t="s">
        <v>10997</v>
      </c>
      <c r="G457" s="394" t="s">
        <v>8570</v>
      </c>
      <c r="H457" s="394" t="s">
        <v>9212</v>
      </c>
      <c r="I457" s="394" t="s">
        <v>9787</v>
      </c>
      <c r="J457" s="394" t="s">
        <v>8557</v>
      </c>
      <c r="K457" s="394" t="s">
        <v>8588</v>
      </c>
      <c r="L457" s="394" t="s">
        <v>8620</v>
      </c>
      <c r="M457" s="394" t="s">
        <v>8379</v>
      </c>
      <c r="N457" s="394" t="s">
        <v>8382</v>
      </c>
      <c r="O457" s="394" t="s">
        <v>8385</v>
      </c>
      <c r="P457" s="394" t="s">
        <v>8388</v>
      </c>
      <c r="Q457" s="394" t="s">
        <v>8784</v>
      </c>
      <c r="R457" s="394" t="s">
        <v>9419</v>
      </c>
      <c r="S457" s="394" t="s">
        <v>8614</v>
      </c>
      <c r="T457" s="244" t="str">
        <f t="shared" si="12"/>
        <v>Tab5_Cell_E230</v>
      </c>
    </row>
    <row r="458" spans="1:20" s="244" customFormat="1" ht="76.5" x14ac:dyDescent="0.2">
      <c r="A458" s="244" t="str">
        <f t="shared" si="13"/>
        <v>Tab5_Cell_E231</v>
      </c>
      <c r="B458" s="250">
        <v>5</v>
      </c>
      <c r="C458" s="250" t="s">
        <v>4118</v>
      </c>
      <c r="D458" s="250" t="s">
        <v>4119</v>
      </c>
      <c r="E458" s="394" t="s">
        <v>8365</v>
      </c>
      <c r="F458" s="394" t="s">
        <v>8367</v>
      </c>
      <c r="G458" s="394" t="s">
        <v>8370</v>
      </c>
      <c r="H458" s="394" t="s">
        <v>9213</v>
      </c>
      <c r="I458" s="394" t="s">
        <v>8371</v>
      </c>
      <c r="J458" s="394" t="s">
        <v>8373</v>
      </c>
      <c r="K458" s="394" t="s">
        <v>8375</v>
      </c>
      <c r="L458" s="394" t="s">
        <v>8377</v>
      </c>
      <c r="M458" s="394" t="s">
        <v>8380</v>
      </c>
      <c r="N458" s="394" t="s">
        <v>8383</v>
      </c>
      <c r="O458" s="394" t="s">
        <v>8386</v>
      </c>
      <c r="P458" s="394" t="s">
        <v>8389</v>
      </c>
      <c r="Q458" s="394" t="s">
        <v>7870</v>
      </c>
      <c r="R458" s="394" t="s">
        <v>9420</v>
      </c>
      <c r="S458" s="394" t="s">
        <v>8391</v>
      </c>
      <c r="T458" s="244" t="str">
        <f t="shared" si="12"/>
        <v>Tab5_Cell_E231</v>
      </c>
    </row>
    <row r="459" spans="1:20" s="244" customFormat="1" ht="89.25" x14ac:dyDescent="0.2">
      <c r="A459" s="244" t="str">
        <f t="shared" si="13"/>
        <v>Tab5_Cell_E232</v>
      </c>
      <c r="B459" s="250">
        <v>5</v>
      </c>
      <c r="C459" s="250" t="s">
        <v>4120</v>
      </c>
      <c r="D459" s="250" t="s">
        <v>4121</v>
      </c>
      <c r="E459" s="394" t="s">
        <v>8366</v>
      </c>
      <c r="F459" s="394" t="s">
        <v>8368</v>
      </c>
      <c r="G459" s="394" t="s">
        <v>8369</v>
      </c>
      <c r="H459" s="394" t="s">
        <v>9214</v>
      </c>
      <c r="I459" s="394" t="s">
        <v>8372</v>
      </c>
      <c r="J459" s="394" t="s">
        <v>8374</v>
      </c>
      <c r="K459" s="394" t="s">
        <v>8376</v>
      </c>
      <c r="L459" s="394" t="s">
        <v>8378</v>
      </c>
      <c r="M459" s="394" t="s">
        <v>8381</v>
      </c>
      <c r="N459" s="394" t="s">
        <v>8384</v>
      </c>
      <c r="O459" s="394" t="s">
        <v>8387</v>
      </c>
      <c r="P459" s="394" t="s">
        <v>8390</v>
      </c>
      <c r="Q459" s="394" t="s">
        <v>7871</v>
      </c>
      <c r="R459" s="394" t="s">
        <v>9421</v>
      </c>
      <c r="S459" s="394" t="s">
        <v>8392</v>
      </c>
      <c r="T459" s="244" t="str">
        <f t="shared" si="12"/>
        <v>Tab5_Cell_E232</v>
      </c>
    </row>
    <row r="460" spans="1:20" s="244" customFormat="1" x14ac:dyDescent="0.2">
      <c r="A460" s="244" t="str">
        <f t="shared" si="13"/>
        <v>Tab5_Cell_E233</v>
      </c>
      <c r="B460" s="250">
        <v>5</v>
      </c>
      <c r="C460" s="250" t="s">
        <v>4123</v>
      </c>
      <c r="D460" s="250" t="s">
        <v>4124</v>
      </c>
      <c r="E460" s="394" t="s">
        <v>4125</v>
      </c>
      <c r="F460" s="394" t="s">
        <v>4126</v>
      </c>
      <c r="G460" s="394" t="s">
        <v>4127</v>
      </c>
      <c r="H460" s="394" t="s">
        <v>4128</v>
      </c>
      <c r="I460" s="394" t="s">
        <v>4129</v>
      </c>
      <c r="J460" s="394" t="s">
        <v>4130</v>
      </c>
      <c r="K460" s="394" t="s">
        <v>4131</v>
      </c>
      <c r="L460" s="394" t="s">
        <v>4132</v>
      </c>
      <c r="M460" s="394" t="s">
        <v>4133</v>
      </c>
      <c r="N460" s="394" t="s">
        <v>4134</v>
      </c>
      <c r="O460" s="394" t="s">
        <v>4122</v>
      </c>
      <c r="P460" s="394" t="s">
        <v>4135</v>
      </c>
      <c r="Q460" s="394" t="s">
        <v>7872</v>
      </c>
      <c r="R460" s="394" t="s">
        <v>9422</v>
      </c>
      <c r="S460" s="394" t="s">
        <v>4136</v>
      </c>
      <c r="T460" s="244" t="str">
        <f t="shared" si="12"/>
        <v>Tab5_Cell_E233</v>
      </c>
    </row>
    <row r="461" spans="1:20" s="244" customFormat="1" x14ac:dyDescent="0.2">
      <c r="A461" s="244" t="str">
        <f t="shared" si="13"/>
        <v>Tab5_Cell_E234</v>
      </c>
      <c r="B461" s="250">
        <v>5</v>
      </c>
      <c r="C461" s="250" t="s">
        <v>4137</v>
      </c>
      <c r="D461" s="250" t="s">
        <v>4138</v>
      </c>
      <c r="E461" s="394"/>
      <c r="F461" s="394"/>
      <c r="G461" s="394"/>
      <c r="H461" s="394"/>
      <c r="I461" s="394"/>
      <c r="J461" s="394"/>
      <c r="K461" s="394"/>
      <c r="L461" s="394"/>
      <c r="M461" s="394"/>
      <c r="N461" s="394"/>
      <c r="O461" s="394"/>
      <c r="P461" s="394"/>
      <c r="Q461" s="394"/>
      <c r="R461" s="394"/>
      <c r="S461" s="394"/>
      <c r="T461" s="244" t="str">
        <f t="shared" si="12"/>
        <v>Tab5_Cell_E234</v>
      </c>
    </row>
    <row r="462" spans="1:20" s="244" customFormat="1" x14ac:dyDescent="0.2">
      <c r="A462" s="244" t="str">
        <f t="shared" si="13"/>
        <v>Tab5_Cell_E240</v>
      </c>
      <c r="B462" s="250">
        <v>5</v>
      </c>
      <c r="C462" s="250" t="s">
        <v>4139</v>
      </c>
      <c r="D462" s="250" t="s">
        <v>4140</v>
      </c>
      <c r="E462" s="394"/>
      <c r="F462" s="394"/>
      <c r="G462" s="394"/>
      <c r="H462" s="394"/>
      <c r="I462" s="394"/>
      <c r="J462" s="394"/>
      <c r="K462" s="394"/>
      <c r="L462" s="394"/>
      <c r="M462" s="394"/>
      <c r="N462" s="394"/>
      <c r="O462" s="394"/>
      <c r="P462" s="394"/>
      <c r="Q462" s="394"/>
      <c r="R462" s="394"/>
      <c r="S462" s="394"/>
      <c r="T462" s="244" t="str">
        <f t="shared" si="12"/>
        <v>Tab5_Cell_E240</v>
      </c>
    </row>
    <row r="463" spans="1:20" s="244" customFormat="1" x14ac:dyDescent="0.2">
      <c r="A463" s="244" t="str">
        <f t="shared" si="13"/>
        <v>Tab5_Cell_E241</v>
      </c>
      <c r="B463" s="250">
        <v>5</v>
      </c>
      <c r="C463" s="250" t="s">
        <v>4141</v>
      </c>
      <c r="D463" s="250" t="s">
        <v>4142</v>
      </c>
      <c r="E463" s="394" t="s">
        <v>4143</v>
      </c>
      <c r="F463" s="394" t="s">
        <v>4099</v>
      </c>
      <c r="G463" s="394" t="s">
        <v>4100</v>
      </c>
      <c r="H463" s="394" t="s">
        <v>4101</v>
      </c>
      <c r="I463" s="394" t="s">
        <v>4102</v>
      </c>
      <c r="J463" s="394" t="s">
        <v>4103</v>
      </c>
      <c r="K463" s="394" t="s">
        <v>4104</v>
      </c>
      <c r="L463" s="394" t="s">
        <v>4105</v>
      </c>
      <c r="M463" s="394" t="s">
        <v>4106</v>
      </c>
      <c r="N463" s="394" t="s">
        <v>4107</v>
      </c>
      <c r="O463" s="394" t="s">
        <v>4095</v>
      </c>
      <c r="P463" s="394" t="s">
        <v>4108</v>
      </c>
      <c r="Q463" s="394" t="s">
        <v>7869</v>
      </c>
      <c r="R463" s="394" t="s">
        <v>9418</v>
      </c>
      <c r="S463" s="394" t="s">
        <v>4109</v>
      </c>
      <c r="T463" s="244" t="str">
        <f t="shared" si="12"/>
        <v>Tab5_Cell_E241</v>
      </c>
    </row>
    <row r="464" spans="1:20" s="244" customFormat="1" x14ac:dyDescent="0.2">
      <c r="A464" s="244" t="str">
        <f t="shared" si="13"/>
        <v>Tab5_Cell_E242</v>
      </c>
      <c r="B464" s="250">
        <v>5</v>
      </c>
      <c r="C464" s="250" t="s">
        <v>4144</v>
      </c>
      <c r="D464" s="250" t="s">
        <v>4145</v>
      </c>
      <c r="E464" s="394"/>
      <c r="F464" s="394"/>
      <c r="G464" s="394"/>
      <c r="H464" s="394"/>
      <c r="I464" s="394"/>
      <c r="J464" s="394"/>
      <c r="K464" s="394"/>
      <c r="L464" s="394"/>
      <c r="M464" s="394"/>
      <c r="N464" s="394"/>
      <c r="O464" s="394"/>
      <c r="P464" s="394"/>
      <c r="Q464" s="394"/>
      <c r="R464" s="394"/>
      <c r="S464" s="394"/>
      <c r="T464" s="244" t="str">
        <f t="shared" si="12"/>
        <v>Tab5_Cell_E242</v>
      </c>
    </row>
    <row r="465" spans="1:20" s="244" customFormat="1" x14ac:dyDescent="0.2">
      <c r="A465" s="244" t="str">
        <f t="shared" si="13"/>
        <v>Tab5_Cell_E243</v>
      </c>
      <c r="B465" s="250">
        <v>5</v>
      </c>
      <c r="C465" s="250" t="s">
        <v>4146</v>
      </c>
      <c r="D465" s="250" t="s">
        <v>4147</v>
      </c>
      <c r="E465" s="394" t="s">
        <v>6671</v>
      </c>
      <c r="F465" s="394" t="s">
        <v>6660</v>
      </c>
      <c r="G465" s="394" t="s">
        <v>6661</v>
      </c>
      <c r="H465" s="394" t="s">
        <v>4075</v>
      </c>
      <c r="I465" s="394" t="s">
        <v>6662</v>
      </c>
      <c r="J465" s="394" t="s">
        <v>6663</v>
      </c>
      <c r="K465" s="394" t="s">
        <v>6664</v>
      </c>
      <c r="L465" s="394" t="s">
        <v>6665</v>
      </c>
      <c r="M465" s="394" t="s">
        <v>6666</v>
      </c>
      <c r="N465" s="394" t="s">
        <v>6667</v>
      </c>
      <c r="O465" s="394" t="s">
        <v>6668</v>
      </c>
      <c r="P465" s="394" t="s">
        <v>6669</v>
      </c>
      <c r="Q465" s="394" t="s">
        <v>7868</v>
      </c>
      <c r="R465" s="394" t="s">
        <v>9416</v>
      </c>
      <c r="S465" s="394" t="s">
        <v>6670</v>
      </c>
      <c r="T465" s="244" t="str">
        <f t="shared" si="12"/>
        <v>Tab5_Cell_E243</v>
      </c>
    </row>
    <row r="466" spans="1:20" s="244" customFormat="1" x14ac:dyDescent="0.2">
      <c r="A466" s="244" t="str">
        <f t="shared" si="13"/>
        <v>Tab5_Cell_E244</v>
      </c>
      <c r="B466" s="250">
        <v>5</v>
      </c>
      <c r="C466" s="250" t="s">
        <v>4148</v>
      </c>
      <c r="D466" s="250" t="s">
        <v>4149</v>
      </c>
      <c r="E466" s="394" t="s">
        <v>6671</v>
      </c>
      <c r="F466" s="394" t="s">
        <v>6660</v>
      </c>
      <c r="G466" s="394" t="s">
        <v>6661</v>
      </c>
      <c r="H466" s="394" t="s">
        <v>4075</v>
      </c>
      <c r="I466" s="394" t="s">
        <v>6662</v>
      </c>
      <c r="J466" s="394" t="s">
        <v>6663</v>
      </c>
      <c r="K466" s="394" t="s">
        <v>6664</v>
      </c>
      <c r="L466" s="394" t="s">
        <v>6665</v>
      </c>
      <c r="M466" s="394" t="s">
        <v>6666</v>
      </c>
      <c r="N466" s="394" t="s">
        <v>6667</v>
      </c>
      <c r="O466" s="394" t="s">
        <v>6668</v>
      </c>
      <c r="P466" s="394" t="s">
        <v>6669</v>
      </c>
      <c r="Q466" s="394" t="s">
        <v>7868</v>
      </c>
      <c r="R466" s="394" t="s">
        <v>9416</v>
      </c>
      <c r="S466" s="394" t="s">
        <v>6670</v>
      </c>
      <c r="T466" s="244" t="str">
        <f t="shared" si="12"/>
        <v>Tab5_Cell_E244</v>
      </c>
    </row>
    <row r="467" spans="1:20" s="244" customFormat="1" ht="63.75" x14ac:dyDescent="0.2">
      <c r="A467" s="244" t="str">
        <f t="shared" si="13"/>
        <v>Tab5_Cell_E245</v>
      </c>
      <c r="B467" s="250">
        <v>5</v>
      </c>
      <c r="C467" s="250" t="s">
        <v>4150</v>
      </c>
      <c r="D467" s="250" t="s">
        <v>4151</v>
      </c>
      <c r="E467" s="394" t="s">
        <v>8800</v>
      </c>
      <c r="F467" s="394" t="s">
        <v>9286</v>
      </c>
      <c r="G467" s="394" t="s">
        <v>9282</v>
      </c>
      <c r="H467" s="394" t="s">
        <v>8799</v>
      </c>
      <c r="I467" s="394" t="s">
        <v>8801</v>
      </c>
      <c r="J467" s="394" t="s">
        <v>9292</v>
      </c>
      <c r="K467" s="394" t="s">
        <v>8802</v>
      </c>
      <c r="L467" s="394" t="s">
        <v>8803</v>
      </c>
      <c r="M467" s="394" t="s">
        <v>8804</v>
      </c>
      <c r="N467" s="394" t="s">
        <v>9295</v>
      </c>
      <c r="O467" s="394" t="s">
        <v>8805</v>
      </c>
      <c r="P467" s="394" t="s">
        <v>8806</v>
      </c>
      <c r="Q467" s="394" t="s">
        <v>9289</v>
      </c>
      <c r="R467" s="394" t="s">
        <v>9423</v>
      </c>
      <c r="S467" s="394" t="s">
        <v>8807</v>
      </c>
      <c r="T467" s="244" t="str">
        <f t="shared" si="12"/>
        <v>Tab5_Cell_E245</v>
      </c>
    </row>
    <row r="468" spans="1:20" s="244" customFormat="1" x14ac:dyDescent="0.2">
      <c r="A468" s="244" t="str">
        <f t="shared" si="13"/>
        <v>Tab5_Cell_E251</v>
      </c>
      <c r="B468" s="250">
        <v>5</v>
      </c>
      <c r="C468" s="250" t="s">
        <v>4152</v>
      </c>
      <c r="D468" s="250" t="s">
        <v>4153</v>
      </c>
      <c r="E468" s="394"/>
      <c r="F468" s="394"/>
      <c r="G468" s="394"/>
      <c r="H468" s="394"/>
      <c r="I468" s="394"/>
      <c r="J468" s="394"/>
      <c r="K468" s="394"/>
      <c r="L468" s="394"/>
      <c r="M468" s="394"/>
      <c r="N468" s="394"/>
      <c r="O468" s="394"/>
      <c r="P468" s="394"/>
      <c r="Q468" s="394"/>
      <c r="R468" s="394"/>
      <c r="S468" s="394"/>
      <c r="T468" s="244" t="str">
        <f t="shared" si="12"/>
        <v>Tab5_Cell_E251</v>
      </c>
    </row>
    <row r="469" spans="1:20" s="244" customFormat="1" x14ac:dyDescent="0.2">
      <c r="A469" s="244" t="str">
        <f t="shared" si="13"/>
        <v>Tab5_Cell_E252</v>
      </c>
      <c r="B469" s="250">
        <v>5</v>
      </c>
      <c r="C469" s="250" t="s">
        <v>4154</v>
      </c>
      <c r="D469" s="250" t="s">
        <v>4155</v>
      </c>
      <c r="E469" s="394" t="s">
        <v>6672</v>
      </c>
      <c r="F469" s="394" t="s">
        <v>4099</v>
      </c>
      <c r="G469" s="394" t="s">
        <v>4100</v>
      </c>
      <c r="H469" s="394" t="s">
        <v>4101</v>
      </c>
      <c r="I469" s="394" t="s">
        <v>4102</v>
      </c>
      <c r="J469" s="394" t="s">
        <v>4103</v>
      </c>
      <c r="K469" s="394" t="s">
        <v>4101</v>
      </c>
      <c r="L469" s="394" t="s">
        <v>6673</v>
      </c>
      <c r="M469" s="394" t="s">
        <v>4106</v>
      </c>
      <c r="N469" s="394" t="s">
        <v>4107</v>
      </c>
      <c r="O469" s="394" t="s">
        <v>4095</v>
      </c>
      <c r="P469" s="394" t="s">
        <v>4108</v>
      </c>
      <c r="Q469" s="394" t="s">
        <v>7869</v>
      </c>
      <c r="R469" s="394" t="s">
        <v>9418</v>
      </c>
      <c r="S469" s="394" t="s">
        <v>4109</v>
      </c>
      <c r="T469" s="244" t="str">
        <f t="shared" si="12"/>
        <v>Tab5_Cell_E252</v>
      </c>
    </row>
    <row r="470" spans="1:20" s="244" customFormat="1" x14ac:dyDescent="0.2">
      <c r="A470" s="244" t="str">
        <f t="shared" si="13"/>
        <v>Tab5_Cell_E253</v>
      </c>
      <c r="B470" s="250">
        <v>5</v>
      </c>
      <c r="C470" s="250" t="s">
        <v>4156</v>
      </c>
      <c r="D470" s="250" t="s">
        <v>4157</v>
      </c>
      <c r="E470" s="394"/>
      <c r="F470" s="394"/>
      <c r="G470" s="394"/>
      <c r="H470" s="394"/>
      <c r="I470" s="394"/>
      <c r="J470" s="394"/>
      <c r="K470" s="394"/>
      <c r="L470" s="394"/>
      <c r="M470" s="394"/>
      <c r="N470" s="394"/>
      <c r="O470" s="394"/>
      <c r="P470" s="394"/>
      <c r="Q470" s="394"/>
      <c r="R470" s="394"/>
      <c r="S470" s="394"/>
      <c r="T470" s="244" t="str">
        <f t="shared" si="12"/>
        <v>Tab5_Cell_E253</v>
      </c>
    </row>
    <row r="471" spans="1:20" s="244" customFormat="1" x14ac:dyDescent="0.2">
      <c r="A471" s="244" t="str">
        <f t="shared" si="13"/>
        <v>Tab5_Cell_E254</v>
      </c>
      <c r="B471" s="250">
        <v>5</v>
      </c>
      <c r="C471" s="250" t="s">
        <v>4158</v>
      </c>
      <c r="D471" s="250" t="s">
        <v>4159</v>
      </c>
      <c r="E471" s="394" t="s">
        <v>6671</v>
      </c>
      <c r="F471" s="394" t="s">
        <v>6660</v>
      </c>
      <c r="G471" s="394" t="s">
        <v>6661</v>
      </c>
      <c r="H471" s="394" t="s">
        <v>4075</v>
      </c>
      <c r="I471" s="394" t="s">
        <v>6662</v>
      </c>
      <c r="J471" s="394" t="s">
        <v>6663</v>
      </c>
      <c r="K471" s="394" t="s">
        <v>6664</v>
      </c>
      <c r="L471" s="394" t="s">
        <v>6665</v>
      </c>
      <c r="M471" s="394" t="s">
        <v>6666</v>
      </c>
      <c r="N471" s="394" t="s">
        <v>6667</v>
      </c>
      <c r="O471" s="394" t="s">
        <v>6668</v>
      </c>
      <c r="P471" s="394" t="s">
        <v>6669</v>
      </c>
      <c r="Q471" s="394" t="s">
        <v>7868</v>
      </c>
      <c r="R471" s="394" t="s">
        <v>9416</v>
      </c>
      <c r="S471" s="394" t="s">
        <v>6670</v>
      </c>
      <c r="T471" s="244" t="str">
        <f t="shared" si="12"/>
        <v>Tab5_Cell_E254</v>
      </c>
    </row>
    <row r="472" spans="1:20" s="244" customFormat="1" x14ac:dyDescent="0.2">
      <c r="A472" s="244" t="str">
        <f t="shared" si="13"/>
        <v>Tab5_Cell_E255</v>
      </c>
      <c r="B472" s="250">
        <v>5</v>
      </c>
      <c r="C472" s="250" t="s">
        <v>4160</v>
      </c>
      <c r="D472" s="250" t="s">
        <v>4161</v>
      </c>
      <c r="E472" s="394" t="s">
        <v>6671</v>
      </c>
      <c r="F472" s="394" t="s">
        <v>6660</v>
      </c>
      <c r="G472" s="394" t="s">
        <v>6661</v>
      </c>
      <c r="H472" s="394" t="s">
        <v>4075</v>
      </c>
      <c r="I472" s="394" t="s">
        <v>6662</v>
      </c>
      <c r="J472" s="394" t="s">
        <v>6663</v>
      </c>
      <c r="K472" s="394" t="s">
        <v>6664</v>
      </c>
      <c r="L472" s="394" t="s">
        <v>6665</v>
      </c>
      <c r="M472" s="394" t="s">
        <v>6666</v>
      </c>
      <c r="N472" s="394" t="s">
        <v>6667</v>
      </c>
      <c r="O472" s="394" t="s">
        <v>6668</v>
      </c>
      <c r="P472" s="394" t="s">
        <v>6669</v>
      </c>
      <c r="Q472" s="394" t="s">
        <v>7868</v>
      </c>
      <c r="R472" s="394" t="s">
        <v>9416</v>
      </c>
      <c r="S472" s="394" t="s">
        <v>6670</v>
      </c>
      <c r="T472" s="244" t="str">
        <f t="shared" si="12"/>
        <v>Tab5_Cell_E255</v>
      </c>
    </row>
    <row r="473" spans="1:20" s="244" customFormat="1" ht="191.25" x14ac:dyDescent="0.2">
      <c r="A473" s="244" t="str">
        <f t="shared" si="13"/>
        <v>Tab5_Cell_E256</v>
      </c>
      <c r="B473" s="250">
        <v>5</v>
      </c>
      <c r="C473" s="250" t="s">
        <v>4162</v>
      </c>
      <c r="D473" s="250" t="s">
        <v>4163</v>
      </c>
      <c r="E473" s="394" t="s">
        <v>8811</v>
      </c>
      <c r="F473" s="394" t="s">
        <v>9288</v>
      </c>
      <c r="G473" s="394" t="s">
        <v>9283</v>
      </c>
      <c r="H473" s="394" t="s">
        <v>8810</v>
      </c>
      <c r="I473" s="394" t="s">
        <v>8815</v>
      </c>
      <c r="J473" s="394" t="s">
        <v>9293</v>
      </c>
      <c r="K473" s="394" t="s">
        <v>8816</v>
      </c>
      <c r="L473" s="394" t="s">
        <v>8819</v>
      </c>
      <c r="M473" s="394" t="s">
        <v>8822</v>
      </c>
      <c r="N473" s="394" t="s">
        <v>9296</v>
      </c>
      <c r="O473" s="394" t="s">
        <v>9299</v>
      </c>
      <c r="P473" s="394" t="s">
        <v>8824</v>
      </c>
      <c r="Q473" s="394" t="s">
        <v>9290</v>
      </c>
      <c r="R473" s="394" t="s">
        <v>9424</v>
      </c>
      <c r="S473" s="394" t="s">
        <v>8826</v>
      </c>
      <c r="T473" s="244" t="str">
        <f t="shared" si="12"/>
        <v>Tab5_Cell_E256</v>
      </c>
    </row>
    <row r="474" spans="1:20" s="244" customFormat="1" ht="76.5" x14ac:dyDescent="0.2">
      <c r="A474" s="244" t="str">
        <f t="shared" si="13"/>
        <v>Tab5_Cell_E257</v>
      </c>
      <c r="B474" s="250">
        <v>5</v>
      </c>
      <c r="C474" s="250" t="s">
        <v>4164</v>
      </c>
      <c r="D474" s="250" t="s">
        <v>4165</v>
      </c>
      <c r="E474" s="394" t="s">
        <v>8809</v>
      </c>
      <c r="F474" s="394" t="s">
        <v>9287</v>
      </c>
      <c r="G474" s="394" t="s">
        <v>9284</v>
      </c>
      <c r="H474" s="394" t="s">
        <v>8808</v>
      </c>
      <c r="I474" s="394" t="s">
        <v>8814</v>
      </c>
      <c r="J474" s="394" t="s">
        <v>9294</v>
      </c>
      <c r="K474" s="394" t="s">
        <v>8817</v>
      </c>
      <c r="L474" s="394" t="s">
        <v>8818</v>
      </c>
      <c r="M474" s="394" t="s">
        <v>8820</v>
      </c>
      <c r="N474" s="394" t="s">
        <v>9297</v>
      </c>
      <c r="O474" s="394" t="s">
        <v>8821</v>
      </c>
      <c r="P474" s="394" t="s">
        <v>8823</v>
      </c>
      <c r="Q474" s="394" t="s">
        <v>9291</v>
      </c>
      <c r="R474" s="394" t="s">
        <v>9425</v>
      </c>
      <c r="S474" s="394" t="s">
        <v>8825</v>
      </c>
      <c r="T474" s="244" t="str">
        <f t="shared" ref="T474:T537" si="14">A474</f>
        <v>Tab5_Cell_E257</v>
      </c>
    </row>
    <row r="475" spans="1:20" s="244" customFormat="1" ht="76.5" x14ac:dyDescent="0.2">
      <c r="A475" s="244" t="str">
        <f t="shared" si="13"/>
        <v>Tab5_Cell_E258</v>
      </c>
      <c r="B475" s="250">
        <v>5</v>
      </c>
      <c r="C475" s="250" t="s">
        <v>4166</v>
      </c>
      <c r="D475" s="250" t="s">
        <v>4167</v>
      </c>
      <c r="E475" s="394" t="s">
        <v>7468</v>
      </c>
      <c r="F475" s="394" t="s">
        <v>7470</v>
      </c>
      <c r="G475" s="394" t="s">
        <v>7456</v>
      </c>
      <c r="H475" s="394" t="s">
        <v>8347</v>
      </c>
      <c r="I475" s="394" t="s">
        <v>7060</v>
      </c>
      <c r="J475" s="394" t="s">
        <v>7061</v>
      </c>
      <c r="K475" s="394" t="s">
        <v>7489</v>
      </c>
      <c r="L475" s="394" t="s">
        <v>7446</v>
      </c>
      <c r="M475" s="394" t="s">
        <v>7062</v>
      </c>
      <c r="N475" s="394" t="s">
        <v>7063</v>
      </c>
      <c r="O475" s="394" t="s">
        <v>7064</v>
      </c>
      <c r="P475" s="394" t="s">
        <v>7462</v>
      </c>
      <c r="Q475" s="394" t="s">
        <v>7873</v>
      </c>
      <c r="R475" s="394" t="s">
        <v>9426</v>
      </c>
      <c r="S475" s="394" t="s">
        <v>7065</v>
      </c>
      <c r="T475" s="244" t="str">
        <f t="shared" si="14"/>
        <v>Tab5_Cell_E258</v>
      </c>
    </row>
    <row r="476" spans="1:20" s="244" customFormat="1" ht="127.5" x14ac:dyDescent="0.2">
      <c r="A476" s="244" t="str">
        <f t="shared" si="13"/>
        <v>Tab5_Cell_E264</v>
      </c>
      <c r="B476" s="250">
        <v>5</v>
      </c>
      <c r="C476" s="250" t="s">
        <v>4168</v>
      </c>
      <c r="D476" s="250" t="s">
        <v>4169</v>
      </c>
      <c r="E476" s="394" t="s">
        <v>4170</v>
      </c>
      <c r="F476" s="394" t="s">
        <v>4171</v>
      </c>
      <c r="G476" s="394" t="s">
        <v>6549</v>
      </c>
      <c r="H476" s="394" t="s">
        <v>9219</v>
      </c>
      <c r="I476" s="394" t="s">
        <v>4172</v>
      </c>
      <c r="J476" s="394" t="s">
        <v>6550</v>
      </c>
      <c r="K476" s="394" t="s">
        <v>4173</v>
      </c>
      <c r="L476" s="394" t="s">
        <v>4174</v>
      </c>
      <c r="M476" s="394" t="s">
        <v>4175</v>
      </c>
      <c r="N476" s="394" t="s">
        <v>4176</v>
      </c>
      <c r="O476" s="394" t="s">
        <v>6551</v>
      </c>
      <c r="P476" s="394" t="s">
        <v>4177</v>
      </c>
      <c r="Q476" s="394" t="s">
        <v>7874</v>
      </c>
      <c r="R476" s="394" t="s">
        <v>9427</v>
      </c>
      <c r="S476" s="394" t="s">
        <v>4178</v>
      </c>
      <c r="T476" s="244" t="str">
        <f t="shared" si="14"/>
        <v>Tab5_Cell_E264</v>
      </c>
    </row>
    <row r="477" spans="1:20" s="244" customFormat="1" x14ac:dyDescent="0.2">
      <c r="A477" s="244" t="str">
        <f t="shared" si="13"/>
        <v>Tab5_Cell_E265</v>
      </c>
      <c r="B477" s="250">
        <v>5</v>
      </c>
      <c r="C477" s="250" t="s">
        <v>4179</v>
      </c>
      <c r="D477" s="250" t="s">
        <v>4180</v>
      </c>
      <c r="E477" s="394"/>
      <c r="F477" s="394"/>
      <c r="G477" s="394"/>
      <c r="H477" s="394"/>
      <c r="I477" s="394"/>
      <c r="J477" s="394"/>
      <c r="K477" s="394"/>
      <c r="L477" s="394"/>
      <c r="M477" s="394"/>
      <c r="N477" s="394"/>
      <c r="O477" s="394"/>
      <c r="P477" s="394"/>
      <c r="Q477" s="394"/>
      <c r="R477" s="394"/>
      <c r="S477" s="394"/>
      <c r="T477" s="244" t="str">
        <f t="shared" si="14"/>
        <v>Tab5_Cell_E265</v>
      </c>
    </row>
    <row r="478" spans="1:20" s="244" customFormat="1" x14ac:dyDescent="0.2">
      <c r="A478" s="244" t="str">
        <f t="shared" si="13"/>
        <v>Tab5_Cell_E266</v>
      </c>
      <c r="B478" s="250">
        <v>5</v>
      </c>
      <c r="C478" s="250" t="s">
        <v>4181</v>
      </c>
      <c r="D478" s="250" t="s">
        <v>4182</v>
      </c>
      <c r="E478" s="394"/>
      <c r="F478" s="394"/>
      <c r="G478" s="394"/>
      <c r="H478" s="394"/>
      <c r="I478" s="394"/>
      <c r="J478" s="394"/>
      <c r="K478" s="394"/>
      <c r="L478" s="394"/>
      <c r="M478" s="394"/>
      <c r="N478" s="394"/>
      <c r="O478" s="394"/>
      <c r="P478" s="394"/>
      <c r="Q478" s="394"/>
      <c r="R478" s="394"/>
      <c r="S478" s="394"/>
      <c r="T478" s="244" t="str">
        <f t="shared" si="14"/>
        <v>Tab5_Cell_E266</v>
      </c>
    </row>
    <row r="479" spans="1:20" s="244" customFormat="1" x14ac:dyDescent="0.2">
      <c r="A479" s="244" t="str">
        <f t="shared" ref="A479:A546" si="15">"Tab"&amp;B479&amp;"_Cell_"&amp;+D479</f>
        <v>Tab5_Cell_E267</v>
      </c>
      <c r="B479" s="250">
        <v>5</v>
      </c>
      <c r="C479" s="250" t="s">
        <v>4183</v>
      </c>
      <c r="D479" s="250" t="s">
        <v>4184</v>
      </c>
      <c r="E479" s="394"/>
      <c r="F479" s="394"/>
      <c r="G479" s="394"/>
      <c r="H479" s="394"/>
      <c r="I479" s="394"/>
      <c r="J479" s="394"/>
      <c r="K479" s="394"/>
      <c r="L479" s="394"/>
      <c r="M479" s="394"/>
      <c r="N479" s="394"/>
      <c r="O479" s="394"/>
      <c r="P479" s="394"/>
      <c r="Q479" s="394"/>
      <c r="R479" s="394"/>
      <c r="S479" s="394"/>
      <c r="T479" s="244" t="str">
        <f t="shared" si="14"/>
        <v>Tab5_Cell_E267</v>
      </c>
    </row>
    <row r="480" spans="1:20" s="244" customFormat="1" ht="51" x14ac:dyDescent="0.2">
      <c r="A480" s="244" t="str">
        <f t="shared" si="15"/>
        <v>Tab5_Cell_E268</v>
      </c>
      <c r="B480" s="250">
        <v>5</v>
      </c>
      <c r="C480" s="250" t="s">
        <v>4188</v>
      </c>
      <c r="D480" s="250" t="s">
        <v>4189</v>
      </c>
      <c r="E480" s="394" t="s">
        <v>4190</v>
      </c>
      <c r="F480" s="394" t="s">
        <v>4191</v>
      </c>
      <c r="G480" s="394" t="s">
        <v>4185</v>
      </c>
      <c r="H480" s="394" t="s">
        <v>4192</v>
      </c>
      <c r="I480" s="394" t="s">
        <v>4193</v>
      </c>
      <c r="J480" s="394" t="s">
        <v>4186</v>
      </c>
      <c r="K480" s="394" t="s">
        <v>4194</v>
      </c>
      <c r="L480" s="394" t="s">
        <v>4195</v>
      </c>
      <c r="M480" s="394" t="s">
        <v>4196</v>
      </c>
      <c r="N480" s="394" t="s">
        <v>4197</v>
      </c>
      <c r="O480" s="394" t="s">
        <v>4187</v>
      </c>
      <c r="P480" s="394" t="s">
        <v>4198</v>
      </c>
      <c r="Q480" s="394" t="s">
        <v>7875</v>
      </c>
      <c r="R480" s="394" t="s">
        <v>9428</v>
      </c>
      <c r="S480" s="394" t="s">
        <v>4199</v>
      </c>
      <c r="T480" s="244" t="str">
        <f t="shared" si="14"/>
        <v>Tab5_Cell_E268</v>
      </c>
    </row>
    <row r="481" spans="1:20" s="244" customFormat="1" x14ac:dyDescent="0.2">
      <c r="A481" s="244" t="str">
        <f t="shared" si="15"/>
        <v>Tab5_Cell_E269</v>
      </c>
      <c r="B481" s="250">
        <v>5</v>
      </c>
      <c r="C481" s="250" t="s">
        <v>4200</v>
      </c>
      <c r="D481" s="250" t="s">
        <v>4201</v>
      </c>
      <c r="E481" s="394"/>
      <c r="F481" s="394"/>
      <c r="G481" s="394"/>
      <c r="H481" s="394"/>
      <c r="I481" s="394"/>
      <c r="J481" s="394"/>
      <c r="K481" s="394"/>
      <c r="L481" s="394"/>
      <c r="M481" s="394"/>
      <c r="N481" s="394"/>
      <c r="O481" s="394"/>
      <c r="P481" s="394"/>
      <c r="Q481" s="394"/>
      <c r="R481" s="394"/>
      <c r="S481" s="394"/>
      <c r="T481" s="244" t="str">
        <f t="shared" si="14"/>
        <v>Tab5_Cell_E269</v>
      </c>
    </row>
    <row r="482" spans="1:20" s="244" customFormat="1" x14ac:dyDescent="0.2">
      <c r="A482" s="244" t="str">
        <f t="shared" si="15"/>
        <v>Tab5_Cell_E270</v>
      </c>
      <c r="B482" s="250">
        <v>5</v>
      </c>
      <c r="C482" s="250" t="s">
        <v>4202</v>
      </c>
      <c r="D482" s="250" t="s">
        <v>4203</v>
      </c>
      <c r="E482" s="394"/>
      <c r="F482" s="394"/>
      <c r="G482" s="394"/>
      <c r="H482" s="394"/>
      <c r="I482" s="394"/>
      <c r="J482" s="394"/>
      <c r="K482" s="394"/>
      <c r="L482" s="394"/>
      <c r="M482" s="394"/>
      <c r="N482" s="394"/>
      <c r="O482" s="394"/>
      <c r="P482" s="394"/>
      <c r="Q482" s="394"/>
      <c r="R482" s="394"/>
      <c r="S482" s="394"/>
      <c r="T482" s="244" t="str">
        <f t="shared" si="14"/>
        <v>Tab5_Cell_E270</v>
      </c>
    </row>
    <row r="483" spans="1:20" s="244" customFormat="1" x14ac:dyDescent="0.2">
      <c r="A483" s="244" t="str">
        <f t="shared" si="15"/>
        <v>Tab5_Cell_E271</v>
      </c>
      <c r="B483" s="250">
        <v>5</v>
      </c>
      <c r="C483" s="250" t="s">
        <v>4204</v>
      </c>
      <c r="D483" s="250" t="s">
        <v>4205</v>
      </c>
      <c r="E483" s="394"/>
      <c r="F483" s="394"/>
      <c r="G483" s="394"/>
      <c r="H483" s="394"/>
      <c r="I483" s="394"/>
      <c r="J483" s="394"/>
      <c r="K483" s="394"/>
      <c r="L483" s="394"/>
      <c r="M483" s="394"/>
      <c r="N483" s="394"/>
      <c r="O483" s="394"/>
      <c r="P483" s="394"/>
      <c r="Q483" s="394"/>
      <c r="R483" s="394"/>
      <c r="S483" s="394"/>
      <c r="T483" s="244" t="str">
        <f t="shared" si="14"/>
        <v>Tab5_Cell_E271</v>
      </c>
    </row>
    <row r="484" spans="1:20" s="244" customFormat="1" ht="51" x14ac:dyDescent="0.2">
      <c r="A484" s="244" t="str">
        <f t="shared" si="15"/>
        <v>Tab5_Cell_E272</v>
      </c>
      <c r="B484" s="250">
        <v>5</v>
      </c>
      <c r="C484" s="250" t="s">
        <v>4209</v>
      </c>
      <c r="D484" s="250" t="s">
        <v>4210</v>
      </c>
      <c r="E484" s="394" t="s">
        <v>4211</v>
      </c>
      <c r="F484" s="394" t="s">
        <v>4212</v>
      </c>
      <c r="G484" s="394" t="s">
        <v>4206</v>
      </c>
      <c r="H484" s="394" t="s">
        <v>4214</v>
      </c>
      <c r="I484" s="394" t="s">
        <v>4215</v>
      </c>
      <c r="J484" s="394" t="s">
        <v>4207</v>
      </c>
      <c r="K484" s="394" t="s">
        <v>4217</v>
      </c>
      <c r="L484" s="394" t="s">
        <v>4218</v>
      </c>
      <c r="M484" s="394" t="s">
        <v>4219</v>
      </c>
      <c r="N484" s="394" t="s">
        <v>4220</v>
      </c>
      <c r="O484" s="394" t="s">
        <v>4208</v>
      </c>
      <c r="P484" s="394" t="s">
        <v>4222</v>
      </c>
      <c r="Q484" s="394" t="s">
        <v>7876</v>
      </c>
      <c r="R484" s="394" t="s">
        <v>9429</v>
      </c>
      <c r="S484" s="394" t="s">
        <v>4223</v>
      </c>
      <c r="T484" s="244" t="str">
        <f t="shared" si="14"/>
        <v>Tab5_Cell_E272</v>
      </c>
    </row>
    <row r="485" spans="1:20" s="244" customFormat="1" x14ac:dyDescent="0.2">
      <c r="A485" s="244" t="str">
        <f t="shared" si="15"/>
        <v>Tab5_Cell_E273</v>
      </c>
      <c r="B485" s="250">
        <v>5</v>
      </c>
      <c r="C485" s="250" t="s">
        <v>4224</v>
      </c>
      <c r="D485" s="250" t="s">
        <v>4225</v>
      </c>
      <c r="E485" s="394" t="s">
        <v>4226</v>
      </c>
      <c r="F485" s="394" t="s">
        <v>4227</v>
      </c>
      <c r="G485" s="394" t="s">
        <v>4213</v>
      </c>
      <c r="H485" s="394" t="s">
        <v>4228</v>
      </c>
      <c r="I485" s="394" t="s">
        <v>4229</v>
      </c>
      <c r="J485" s="394" t="s">
        <v>4216</v>
      </c>
      <c r="K485" s="394" t="s">
        <v>4230</v>
      </c>
      <c r="L485" s="394" t="s">
        <v>4231</v>
      </c>
      <c r="M485" s="394" t="s">
        <v>4232</v>
      </c>
      <c r="N485" s="394" t="s">
        <v>4233</v>
      </c>
      <c r="O485" s="394" t="s">
        <v>4221</v>
      </c>
      <c r="P485" s="394" t="s">
        <v>4234</v>
      </c>
      <c r="Q485" s="394" t="s">
        <v>7877</v>
      </c>
      <c r="R485" s="394" t="s">
        <v>9430</v>
      </c>
      <c r="S485" s="394" t="s">
        <v>4235</v>
      </c>
      <c r="T485" s="244" t="str">
        <f t="shared" si="14"/>
        <v>Tab5_Cell_E273</v>
      </c>
    </row>
    <row r="486" spans="1:20" s="244" customFormat="1" x14ac:dyDescent="0.2">
      <c r="A486" s="244" t="str">
        <f t="shared" si="15"/>
        <v>Tab5_Cell_E274</v>
      </c>
      <c r="B486" s="250">
        <v>5</v>
      </c>
      <c r="C486" s="250" t="s">
        <v>4236</v>
      </c>
      <c r="D486" s="250" t="s">
        <v>4237</v>
      </c>
      <c r="E486" s="394"/>
      <c r="F486" s="394"/>
      <c r="G486" s="394"/>
      <c r="H486" s="394"/>
      <c r="I486" s="394"/>
      <c r="J486" s="394"/>
      <c r="K486" s="394"/>
      <c r="L486" s="394"/>
      <c r="M486" s="394"/>
      <c r="N486" s="394"/>
      <c r="O486" s="394"/>
      <c r="P486" s="394"/>
      <c r="Q486" s="394"/>
      <c r="R486" s="394"/>
      <c r="S486" s="394"/>
      <c r="T486" s="244" t="str">
        <f t="shared" si="14"/>
        <v>Tab5_Cell_E274</v>
      </c>
    </row>
    <row r="487" spans="1:20" s="244" customFormat="1" x14ac:dyDescent="0.2">
      <c r="A487" s="244" t="str">
        <f t="shared" si="15"/>
        <v>Tab5_Cell_E275</v>
      </c>
      <c r="B487" s="250">
        <v>5</v>
      </c>
      <c r="C487" s="250" t="s">
        <v>4238</v>
      </c>
      <c r="D487" s="250" t="s">
        <v>4239</v>
      </c>
      <c r="E487" s="394"/>
      <c r="F487" s="394"/>
      <c r="G487" s="394"/>
      <c r="H487" s="394"/>
      <c r="I487" s="394"/>
      <c r="J487" s="394"/>
      <c r="K487" s="394"/>
      <c r="L487" s="394"/>
      <c r="M487" s="394"/>
      <c r="N487" s="394"/>
      <c r="O487" s="394"/>
      <c r="P487" s="394"/>
      <c r="Q487" s="394"/>
      <c r="R487" s="394"/>
      <c r="S487" s="394"/>
      <c r="T487" s="244" t="str">
        <f t="shared" si="14"/>
        <v>Tab5_Cell_E275</v>
      </c>
    </row>
    <row r="488" spans="1:20" s="244" customFormat="1" x14ac:dyDescent="0.2">
      <c r="A488" s="244" t="str">
        <f t="shared" si="15"/>
        <v>Tab5_Cell_E276</v>
      </c>
      <c r="B488" s="250">
        <v>5</v>
      </c>
      <c r="C488" s="250" t="s">
        <v>4240</v>
      </c>
      <c r="D488" s="250" t="s">
        <v>4241</v>
      </c>
      <c r="E488" s="394"/>
      <c r="F488" s="394"/>
      <c r="G488" s="394"/>
      <c r="H488" s="394"/>
      <c r="I488" s="394"/>
      <c r="J488" s="394"/>
      <c r="K488" s="394"/>
      <c r="L488" s="394"/>
      <c r="M488" s="394"/>
      <c r="N488" s="394"/>
      <c r="O488" s="394"/>
      <c r="P488" s="394"/>
      <c r="Q488" s="394"/>
      <c r="R488" s="394"/>
      <c r="S488" s="394"/>
      <c r="T488" s="244" t="str">
        <f t="shared" si="14"/>
        <v>Tab5_Cell_E276</v>
      </c>
    </row>
    <row r="489" spans="1:20" s="244" customFormat="1" x14ac:dyDescent="0.2">
      <c r="A489" s="244" t="str">
        <f t="shared" si="15"/>
        <v>Tab5_Cell_E277</v>
      </c>
      <c r="B489" s="250">
        <v>5</v>
      </c>
      <c r="C489" s="250" t="s">
        <v>4242</v>
      </c>
      <c r="D489" s="250" t="s">
        <v>4243</v>
      </c>
      <c r="E489" s="394"/>
      <c r="F489" s="394"/>
      <c r="G489" s="394"/>
      <c r="H489" s="394"/>
      <c r="I489" s="394"/>
      <c r="J489" s="394"/>
      <c r="K489" s="394"/>
      <c r="L489" s="394"/>
      <c r="M489" s="394"/>
      <c r="N489" s="394"/>
      <c r="O489" s="394"/>
      <c r="P489" s="394"/>
      <c r="Q489" s="394"/>
      <c r="R489" s="394"/>
      <c r="S489" s="394"/>
      <c r="T489" s="244" t="str">
        <f t="shared" si="14"/>
        <v>Tab5_Cell_E277</v>
      </c>
    </row>
    <row r="490" spans="1:20" s="244" customFormat="1" x14ac:dyDescent="0.2">
      <c r="A490" s="244" t="str">
        <f t="shared" si="15"/>
        <v>Tab5_Cell_E278</v>
      </c>
      <c r="B490" s="250">
        <v>5</v>
      </c>
      <c r="C490" s="250" t="s">
        <v>4244</v>
      </c>
      <c r="D490" s="250" t="s">
        <v>4245</v>
      </c>
      <c r="E490" s="394"/>
      <c r="F490" s="394"/>
      <c r="G490" s="394"/>
      <c r="H490" s="394"/>
      <c r="I490" s="394"/>
      <c r="J490" s="394"/>
      <c r="K490" s="394"/>
      <c r="L490" s="394"/>
      <c r="M490" s="394"/>
      <c r="N490" s="394"/>
      <c r="O490" s="394"/>
      <c r="P490" s="394"/>
      <c r="Q490" s="394"/>
      <c r="R490" s="394"/>
      <c r="S490" s="394"/>
      <c r="T490" s="244" t="str">
        <f t="shared" si="14"/>
        <v>Tab5_Cell_E278</v>
      </c>
    </row>
    <row r="491" spans="1:20" s="244" customFormat="1" x14ac:dyDescent="0.2">
      <c r="A491" s="244" t="str">
        <f t="shared" si="15"/>
        <v>Tab_Cell_</v>
      </c>
      <c r="B491" s="250"/>
      <c r="C491" s="250"/>
      <c r="D491" s="250"/>
      <c r="E491" s="394"/>
      <c r="F491" s="394"/>
      <c r="G491" s="394"/>
      <c r="H491" s="394"/>
      <c r="I491" s="394"/>
      <c r="J491" s="394"/>
      <c r="K491" s="394"/>
      <c r="L491" s="394"/>
      <c r="M491" s="394"/>
      <c r="N491" s="394"/>
      <c r="O491" s="394"/>
      <c r="P491" s="394"/>
      <c r="Q491" s="394"/>
      <c r="R491" s="394"/>
      <c r="S491" s="394"/>
      <c r="T491" s="244" t="str">
        <f t="shared" si="14"/>
        <v>Tab_Cell_</v>
      </c>
    </row>
    <row r="492" spans="1:20" s="244" customFormat="1" x14ac:dyDescent="0.2">
      <c r="A492" s="244" t="str">
        <f t="shared" si="15"/>
        <v>Tab_Cell_</v>
      </c>
      <c r="B492" s="250"/>
      <c r="C492" s="250"/>
      <c r="D492" s="250"/>
      <c r="E492" s="394"/>
      <c r="F492" s="394"/>
      <c r="G492" s="394"/>
      <c r="H492" s="394"/>
      <c r="I492" s="394"/>
      <c r="J492" s="394"/>
      <c r="K492" s="394"/>
      <c r="L492" s="394"/>
      <c r="M492" s="394"/>
      <c r="N492" s="394"/>
      <c r="O492" s="394"/>
      <c r="P492" s="394"/>
      <c r="Q492" s="394"/>
      <c r="R492" s="394"/>
      <c r="S492" s="394"/>
      <c r="T492" s="244" t="str">
        <f t="shared" si="14"/>
        <v>Tab_Cell_</v>
      </c>
    </row>
    <row r="493" spans="1:20" s="244" customFormat="1" x14ac:dyDescent="0.2">
      <c r="A493" s="244" t="str">
        <f t="shared" si="15"/>
        <v>Tab_Cell_</v>
      </c>
      <c r="B493" s="250"/>
      <c r="C493" s="250"/>
      <c r="D493" s="250"/>
      <c r="E493" s="394"/>
      <c r="F493" s="394"/>
      <c r="G493" s="394"/>
      <c r="H493" s="394"/>
      <c r="I493" s="394"/>
      <c r="J493" s="394"/>
      <c r="K493" s="394"/>
      <c r="L493" s="394"/>
      <c r="M493" s="394"/>
      <c r="N493" s="394"/>
      <c r="O493" s="394"/>
      <c r="P493" s="394"/>
      <c r="Q493" s="394"/>
      <c r="R493" s="394"/>
      <c r="S493" s="394"/>
      <c r="T493" s="244" t="str">
        <f t="shared" si="14"/>
        <v>Tab_Cell_</v>
      </c>
    </row>
    <row r="494" spans="1:20" s="244" customFormat="1" x14ac:dyDescent="0.2">
      <c r="A494" s="244" t="str">
        <f t="shared" si="15"/>
        <v>Tab5_Cell_E282</v>
      </c>
      <c r="B494" s="250">
        <v>5</v>
      </c>
      <c r="C494" s="250" t="s">
        <v>4246</v>
      </c>
      <c r="D494" s="250" t="s">
        <v>4262</v>
      </c>
      <c r="E494" s="394"/>
      <c r="F494" s="394"/>
      <c r="G494" s="394"/>
      <c r="H494" s="394"/>
      <c r="I494" s="394"/>
      <c r="J494" s="394"/>
      <c r="K494" s="394"/>
      <c r="L494" s="394"/>
      <c r="M494" s="394"/>
      <c r="N494" s="394"/>
      <c r="O494" s="394"/>
      <c r="P494" s="394"/>
      <c r="Q494" s="394"/>
      <c r="R494" s="394"/>
      <c r="S494" s="394"/>
      <c r="T494" s="244" t="str">
        <f t="shared" si="14"/>
        <v>Tab5_Cell_E282</v>
      </c>
    </row>
    <row r="495" spans="1:20" s="244" customFormat="1" ht="153" x14ac:dyDescent="0.2">
      <c r="A495" s="244" t="str">
        <f t="shared" si="15"/>
        <v>Tab5_Cell_E283</v>
      </c>
      <c r="B495" s="250">
        <v>5</v>
      </c>
      <c r="C495" s="250" t="s">
        <v>4250</v>
      </c>
      <c r="D495" s="250" t="s">
        <v>9310</v>
      </c>
      <c r="E495" s="397" t="s">
        <v>10729</v>
      </c>
      <c r="F495" s="394" t="s">
        <v>4251</v>
      </c>
      <c r="G495" s="394" t="s">
        <v>4247</v>
      </c>
      <c r="H495" s="394" t="s">
        <v>4252</v>
      </c>
      <c r="I495" s="394" t="s">
        <v>4253</v>
      </c>
      <c r="J495" s="394" t="s">
        <v>4248</v>
      </c>
      <c r="K495" s="394" t="s">
        <v>4254</v>
      </c>
      <c r="L495" s="394" t="s">
        <v>4255</v>
      </c>
      <c r="M495" s="394" t="s">
        <v>4256</v>
      </c>
      <c r="N495" s="394" t="s">
        <v>4257</v>
      </c>
      <c r="O495" s="394" t="s">
        <v>4249</v>
      </c>
      <c r="P495" s="394" t="s">
        <v>4258</v>
      </c>
      <c r="Q495" s="394" t="s">
        <v>7878</v>
      </c>
      <c r="R495" s="394" t="s">
        <v>9431</v>
      </c>
      <c r="S495" s="394" t="s">
        <v>4259</v>
      </c>
      <c r="T495" s="244" t="str">
        <f t="shared" si="14"/>
        <v>Tab5_Cell_E283</v>
      </c>
    </row>
    <row r="496" spans="1:20" s="244" customFormat="1" x14ac:dyDescent="0.2">
      <c r="A496" s="244" t="str">
        <f t="shared" si="15"/>
        <v>Tab5_Cell_E284</v>
      </c>
      <c r="B496" s="250">
        <v>5</v>
      </c>
      <c r="C496" s="250" t="s">
        <v>4260</v>
      </c>
      <c r="D496" s="250" t="s">
        <v>9311</v>
      </c>
      <c r="E496" s="394"/>
      <c r="F496" s="394"/>
      <c r="G496" s="394"/>
      <c r="H496" s="394"/>
      <c r="I496" s="394"/>
      <c r="J496" s="394"/>
      <c r="K496" s="394"/>
      <c r="L496" s="394"/>
      <c r="M496" s="394"/>
      <c r="N496" s="394"/>
      <c r="O496" s="394"/>
      <c r="P496" s="394"/>
      <c r="Q496" s="394"/>
      <c r="R496" s="394"/>
      <c r="S496" s="394"/>
      <c r="T496" s="244" t="str">
        <f t="shared" si="14"/>
        <v>Tab5_Cell_E284</v>
      </c>
    </row>
    <row r="497" spans="1:21" x14ac:dyDescent="0.2">
      <c r="A497" s="244" t="str">
        <f t="shared" si="15"/>
        <v>Tab5_Cell_E285</v>
      </c>
      <c r="B497" s="250">
        <v>5</v>
      </c>
      <c r="C497" s="250" t="s">
        <v>4261</v>
      </c>
      <c r="D497" s="250" t="s">
        <v>9312</v>
      </c>
      <c r="E497" s="394" t="s">
        <v>6671</v>
      </c>
      <c r="F497" s="394" t="s">
        <v>6660</v>
      </c>
      <c r="G497" s="394" t="s">
        <v>6661</v>
      </c>
      <c r="H497" s="394" t="s">
        <v>4075</v>
      </c>
      <c r="I497" s="394" t="s">
        <v>6662</v>
      </c>
      <c r="J497" s="394" t="s">
        <v>6663</v>
      </c>
      <c r="K497" s="394" t="s">
        <v>6664</v>
      </c>
      <c r="L497" s="394" t="s">
        <v>6665</v>
      </c>
      <c r="M497" s="394" t="s">
        <v>6666</v>
      </c>
      <c r="N497" s="394" t="s">
        <v>6667</v>
      </c>
      <c r="O497" s="394" t="s">
        <v>6668</v>
      </c>
      <c r="P497" s="394" t="s">
        <v>6669</v>
      </c>
      <c r="Q497" s="394" t="s">
        <v>7868</v>
      </c>
      <c r="R497" s="394" t="s">
        <v>9416</v>
      </c>
      <c r="S497" s="394" t="s">
        <v>6670</v>
      </c>
      <c r="T497" s="244" t="str">
        <f t="shared" si="14"/>
        <v>Tab5_Cell_E285</v>
      </c>
      <c r="U497" s="244"/>
    </row>
    <row r="498" spans="1:21" x14ac:dyDescent="0.2">
      <c r="A498" s="244" t="str">
        <f t="shared" si="15"/>
        <v>Tab5_Cell_F19</v>
      </c>
      <c r="B498" s="250">
        <v>5</v>
      </c>
      <c r="C498" s="250" t="s">
        <v>4263</v>
      </c>
      <c r="D498" s="250" t="s">
        <v>4264</v>
      </c>
      <c r="E498" s="394" t="s">
        <v>4265</v>
      </c>
      <c r="F498" s="394" t="s">
        <v>4266</v>
      </c>
      <c r="G498" s="394" t="s">
        <v>4267</v>
      </c>
      <c r="H498" s="394" t="s">
        <v>4268</v>
      </c>
      <c r="I498" s="394" t="s">
        <v>4269</v>
      </c>
      <c r="J498" s="394" t="s">
        <v>4270</v>
      </c>
      <c r="K498" s="394" t="s">
        <v>4271</v>
      </c>
      <c r="L498" s="394" t="s">
        <v>4272</v>
      </c>
      <c r="M498" s="394" t="s">
        <v>4273</v>
      </c>
      <c r="N498" s="394" t="s">
        <v>4274</v>
      </c>
      <c r="O498" s="394" t="s">
        <v>4275</v>
      </c>
      <c r="P498" s="394" t="s">
        <v>4276</v>
      </c>
      <c r="Q498" s="394" t="s">
        <v>7879</v>
      </c>
      <c r="R498" s="394" t="s">
        <v>9432</v>
      </c>
      <c r="S498" s="394" t="s">
        <v>4277</v>
      </c>
      <c r="T498" s="244" t="str">
        <f t="shared" si="14"/>
        <v>Tab5_Cell_F19</v>
      </c>
      <c r="U498" s="244"/>
    </row>
    <row r="499" spans="1:21" x14ac:dyDescent="0.2">
      <c r="A499" s="244" t="str">
        <f t="shared" si="15"/>
        <v>Tab5_Cell_F20</v>
      </c>
      <c r="B499" s="250">
        <v>5</v>
      </c>
      <c r="C499" s="250" t="s">
        <v>4278</v>
      </c>
      <c r="D499" s="250" t="s">
        <v>4279</v>
      </c>
      <c r="E499" s="394" t="s">
        <v>4280</v>
      </c>
      <c r="F499" s="394" t="s">
        <v>4281</v>
      </c>
      <c r="G499" s="394" t="s">
        <v>4282</v>
      </c>
      <c r="H499" s="394" t="s">
        <v>4283</v>
      </c>
      <c r="I499" s="394" t="s">
        <v>4284</v>
      </c>
      <c r="J499" s="394" t="s">
        <v>4285</v>
      </c>
      <c r="K499" s="394" t="s">
        <v>4286</v>
      </c>
      <c r="L499" s="394" t="s">
        <v>4287</v>
      </c>
      <c r="M499" s="394" t="s">
        <v>4288</v>
      </c>
      <c r="N499" s="394" t="s">
        <v>4289</v>
      </c>
      <c r="O499" s="394" t="s">
        <v>4290</v>
      </c>
      <c r="P499" s="394" t="s">
        <v>4291</v>
      </c>
      <c r="Q499" s="394" t="s">
        <v>7880</v>
      </c>
      <c r="R499" s="394" t="s">
        <v>9433</v>
      </c>
      <c r="S499" s="394" t="s">
        <v>4292</v>
      </c>
      <c r="T499" s="244" t="str">
        <f t="shared" si="14"/>
        <v>Tab5_Cell_F20</v>
      </c>
      <c r="U499" s="244"/>
    </row>
    <row r="500" spans="1:21" x14ac:dyDescent="0.2">
      <c r="A500" s="244" t="str">
        <f t="shared" si="15"/>
        <v>Tab5_Cell_F21</v>
      </c>
      <c r="B500" s="250">
        <v>5</v>
      </c>
      <c r="C500" s="250" t="s">
        <v>4293</v>
      </c>
      <c r="D500" s="250" t="s">
        <v>4294</v>
      </c>
      <c r="E500" s="394"/>
      <c r="F500" s="394"/>
      <c r="G500" s="394"/>
      <c r="H500" s="394"/>
      <c r="I500" s="394"/>
      <c r="J500" s="394"/>
      <c r="K500" s="394"/>
      <c r="L500" s="394"/>
      <c r="M500" s="394"/>
      <c r="N500" s="394"/>
      <c r="O500" s="394"/>
      <c r="P500" s="394"/>
      <c r="Q500" s="394"/>
      <c r="R500" s="394"/>
      <c r="S500" s="394"/>
      <c r="T500" s="244" t="str">
        <f t="shared" si="14"/>
        <v>Tab5_Cell_F21</v>
      </c>
      <c r="U500" s="244"/>
    </row>
    <row r="501" spans="1:21" x14ac:dyDescent="0.2">
      <c r="A501" s="244" t="str">
        <f t="shared" si="15"/>
        <v>Tab5_Cell_F22</v>
      </c>
      <c r="B501" s="250">
        <v>5</v>
      </c>
      <c r="C501" s="250" t="s">
        <v>4295</v>
      </c>
      <c r="D501" s="250" t="s">
        <v>4296</v>
      </c>
      <c r="E501" s="394"/>
      <c r="F501" s="394"/>
      <c r="G501" s="394"/>
      <c r="H501" s="394"/>
      <c r="I501" s="394"/>
      <c r="J501" s="394"/>
      <c r="K501" s="394"/>
      <c r="L501" s="394"/>
      <c r="M501" s="394"/>
      <c r="N501" s="394"/>
      <c r="O501" s="394"/>
      <c r="P501" s="394"/>
      <c r="Q501" s="394"/>
      <c r="R501" s="394"/>
      <c r="S501" s="394"/>
      <c r="T501" s="244" t="str">
        <f t="shared" si="14"/>
        <v>Tab5_Cell_F22</v>
      </c>
      <c r="U501" s="244"/>
    </row>
    <row r="502" spans="1:21" x14ac:dyDescent="0.2">
      <c r="A502" s="244" t="str">
        <f t="shared" si="15"/>
        <v>Tab5_Cell_F23</v>
      </c>
      <c r="B502" s="250">
        <v>5</v>
      </c>
      <c r="C502" s="250" t="s">
        <v>4297</v>
      </c>
      <c r="D502" s="250" t="s">
        <v>4298</v>
      </c>
      <c r="E502" s="397" t="s">
        <v>10730</v>
      </c>
      <c r="F502" s="394" t="s">
        <v>10251</v>
      </c>
      <c r="G502" s="394" t="s">
        <v>10271</v>
      </c>
      <c r="H502" s="394" t="s">
        <v>10444</v>
      </c>
      <c r="I502" s="394" t="s">
        <v>10292</v>
      </c>
      <c r="J502" s="398" t="s">
        <v>10575</v>
      </c>
      <c r="K502" s="394" t="s">
        <v>10313</v>
      </c>
      <c r="L502" s="394" t="s">
        <v>10314</v>
      </c>
      <c r="M502" s="394" t="s">
        <v>10334</v>
      </c>
      <c r="N502" s="394" t="s">
        <v>10355</v>
      </c>
      <c r="O502" s="394" t="s">
        <v>10376</v>
      </c>
      <c r="P502" s="394" t="s">
        <v>10398</v>
      </c>
      <c r="Q502" s="394" t="s">
        <v>10419</v>
      </c>
      <c r="R502" s="394" t="s">
        <v>10421</v>
      </c>
      <c r="S502" s="394" t="s">
        <v>10442</v>
      </c>
      <c r="T502" s="244" t="str">
        <f t="shared" si="14"/>
        <v>Tab5_Cell_F23</v>
      </c>
      <c r="U502" s="244"/>
    </row>
    <row r="503" spans="1:21" ht="63.75" x14ac:dyDescent="0.2">
      <c r="A503" s="244" t="str">
        <f t="shared" si="15"/>
        <v>Tab5_Cell_F24</v>
      </c>
      <c r="B503" s="250">
        <v>5</v>
      </c>
      <c r="C503" s="250" t="s">
        <v>4308</v>
      </c>
      <c r="D503" s="250" t="s">
        <v>4309</v>
      </c>
      <c r="E503" s="397" t="s">
        <v>10731</v>
      </c>
      <c r="F503" s="394" t="s">
        <v>4310</v>
      </c>
      <c r="G503" s="394" t="s">
        <v>4311</v>
      </c>
      <c r="H503" s="394" t="s">
        <v>4312</v>
      </c>
      <c r="I503" s="394" t="s">
        <v>4313</v>
      </c>
      <c r="J503" s="394" t="s">
        <v>4314</v>
      </c>
      <c r="K503" s="394" t="s">
        <v>4315</v>
      </c>
      <c r="L503" s="394" t="s">
        <v>4316</v>
      </c>
      <c r="M503" s="394" t="s">
        <v>4317</v>
      </c>
      <c r="N503" s="394" t="s">
        <v>4318</v>
      </c>
      <c r="O503" s="394" t="s">
        <v>4319</v>
      </c>
      <c r="P503" s="394" t="s">
        <v>4320</v>
      </c>
      <c r="Q503" s="394" t="s">
        <v>7881</v>
      </c>
      <c r="R503" s="394" t="s">
        <v>10000</v>
      </c>
      <c r="S503" s="394" t="s">
        <v>4321</v>
      </c>
      <c r="T503" s="244" t="str">
        <f t="shared" si="14"/>
        <v>Tab5_Cell_F24</v>
      </c>
      <c r="U503" s="244"/>
    </row>
    <row r="504" spans="1:21" ht="255" x14ac:dyDescent="0.2">
      <c r="A504" s="244" t="str">
        <f t="shared" si="15"/>
        <v>Tab5_Cell_F25</v>
      </c>
      <c r="B504" s="250">
        <v>5</v>
      </c>
      <c r="C504" s="250" t="s">
        <v>4322</v>
      </c>
      <c r="D504" s="250" t="s">
        <v>4323</v>
      </c>
      <c r="E504" s="397" t="s">
        <v>10732</v>
      </c>
      <c r="F504" s="403" t="s">
        <v>10665</v>
      </c>
      <c r="G504" s="397" t="s">
        <v>10706</v>
      </c>
      <c r="H504" s="390" t="s">
        <v>10445</v>
      </c>
      <c r="I504" s="404" t="s">
        <v>10535</v>
      </c>
      <c r="J504" s="398" t="s">
        <v>10576</v>
      </c>
      <c r="K504" s="399" t="s">
        <v>10777</v>
      </c>
      <c r="L504" s="397" t="s">
        <v>10686</v>
      </c>
      <c r="M504" s="404" t="s">
        <v>10555</v>
      </c>
      <c r="N504" s="397" t="s">
        <v>11011</v>
      </c>
      <c r="O504" s="404"/>
      <c r="P504" s="397" t="s">
        <v>10922</v>
      </c>
      <c r="Q504" s="397" t="s">
        <v>10861</v>
      </c>
      <c r="R504" s="401" t="s">
        <v>10826</v>
      </c>
      <c r="S504" s="402" t="s">
        <v>10624</v>
      </c>
      <c r="T504" s="244" t="str">
        <f t="shared" si="14"/>
        <v>Tab5_Cell_F25</v>
      </c>
      <c r="U504" s="385" t="s">
        <v>10445</v>
      </c>
    </row>
    <row r="505" spans="1:21" ht="25.5" x14ac:dyDescent="0.2">
      <c r="A505" s="244" t="str">
        <f t="shared" si="15"/>
        <v>Tab5_Cell_F26</v>
      </c>
      <c r="B505" s="250">
        <v>5</v>
      </c>
      <c r="C505" s="250" t="s">
        <v>4324</v>
      </c>
      <c r="D505" s="250" t="s">
        <v>4325</v>
      </c>
      <c r="E505" s="394" t="s">
        <v>4326</v>
      </c>
      <c r="F505" s="394" t="s">
        <v>4327</v>
      </c>
      <c r="G505" s="394" t="s">
        <v>4328</v>
      </c>
      <c r="H505" s="394" t="s">
        <v>4329</v>
      </c>
      <c r="I505" s="394" t="s">
        <v>4330</v>
      </c>
      <c r="J505" s="394" t="s">
        <v>4331</v>
      </c>
      <c r="K505" s="394" t="s">
        <v>4332</v>
      </c>
      <c r="L505" s="394" t="s">
        <v>4333</v>
      </c>
      <c r="M505" s="394" t="s">
        <v>4334</v>
      </c>
      <c r="N505" s="394" t="s">
        <v>4335</v>
      </c>
      <c r="O505" s="394" t="s">
        <v>4336</v>
      </c>
      <c r="P505" s="394" t="s">
        <v>4337</v>
      </c>
      <c r="Q505" s="394" t="s">
        <v>7882</v>
      </c>
      <c r="R505" s="394" t="s">
        <v>9435</v>
      </c>
      <c r="S505" s="394" t="s">
        <v>4338</v>
      </c>
      <c r="T505" s="244" t="str">
        <f t="shared" si="14"/>
        <v>Tab5_Cell_F26</v>
      </c>
      <c r="U505" s="244"/>
    </row>
    <row r="506" spans="1:21" x14ac:dyDescent="0.2">
      <c r="A506" s="244" t="str">
        <f t="shared" si="15"/>
        <v>Tab5_Cell_F32</v>
      </c>
      <c r="B506" s="250">
        <v>5</v>
      </c>
      <c r="C506" s="250" t="s">
        <v>4339</v>
      </c>
      <c r="D506" s="250" t="s">
        <v>4340</v>
      </c>
      <c r="E506" s="394"/>
      <c r="F506" s="394"/>
      <c r="G506" s="394"/>
      <c r="H506" s="394"/>
      <c r="I506" s="394"/>
      <c r="J506" s="394"/>
      <c r="K506" s="394"/>
      <c r="L506" s="394"/>
      <c r="M506" s="394"/>
      <c r="N506" s="394"/>
      <c r="O506" s="394"/>
      <c r="P506" s="394"/>
      <c r="Q506" s="394"/>
      <c r="R506" s="394"/>
      <c r="S506" s="394"/>
      <c r="T506" s="244" t="str">
        <f t="shared" si="14"/>
        <v>Tab5_Cell_F32</v>
      </c>
      <c r="U506" s="244"/>
    </row>
    <row r="507" spans="1:21" x14ac:dyDescent="0.2">
      <c r="A507" s="244" t="str">
        <f t="shared" si="15"/>
        <v>Tab5_Cell_F33</v>
      </c>
      <c r="B507" s="250">
        <v>5</v>
      </c>
      <c r="C507" s="250" t="s">
        <v>4341</v>
      </c>
      <c r="D507" s="250" t="s">
        <v>4342</v>
      </c>
      <c r="E507" s="394"/>
      <c r="F507" s="394"/>
      <c r="G507" s="394"/>
      <c r="H507" s="394"/>
      <c r="I507" s="394"/>
      <c r="J507" s="394"/>
      <c r="K507" s="394"/>
      <c r="L507" s="394"/>
      <c r="M507" s="394"/>
      <c r="N507" s="394"/>
      <c r="O507" s="394"/>
      <c r="P507" s="394"/>
      <c r="Q507" s="394"/>
      <c r="R507" s="394"/>
      <c r="S507" s="394"/>
      <c r="T507" s="244" t="str">
        <f t="shared" si="14"/>
        <v>Tab5_Cell_F33</v>
      </c>
      <c r="U507" s="244"/>
    </row>
    <row r="508" spans="1:21" x14ac:dyDescent="0.2">
      <c r="A508" s="244" t="str">
        <f t="shared" si="15"/>
        <v>Tab5_Cell_F34</v>
      </c>
      <c r="B508" s="250">
        <v>5</v>
      </c>
      <c r="C508" s="250" t="s">
        <v>4343</v>
      </c>
      <c r="D508" s="250" t="s">
        <v>4344</v>
      </c>
      <c r="E508" s="394"/>
      <c r="F508" s="394"/>
      <c r="G508" s="394"/>
      <c r="H508" s="394"/>
      <c r="I508" s="394"/>
      <c r="J508" s="394"/>
      <c r="K508" s="394"/>
      <c r="L508" s="394"/>
      <c r="M508" s="394"/>
      <c r="N508" s="394"/>
      <c r="O508" s="394"/>
      <c r="P508" s="394"/>
      <c r="Q508" s="394"/>
      <c r="R508" s="394"/>
      <c r="S508" s="394"/>
      <c r="T508" s="244" t="str">
        <f t="shared" si="14"/>
        <v>Tab5_Cell_F34</v>
      </c>
      <c r="U508" s="244"/>
    </row>
    <row r="509" spans="1:21" ht="25.5" x14ac:dyDescent="0.2">
      <c r="A509" s="244" t="str">
        <f t="shared" si="15"/>
        <v>Tab5_Cell_F35</v>
      </c>
      <c r="B509" s="250">
        <v>5</v>
      </c>
      <c r="C509" s="250" t="s">
        <v>4345</v>
      </c>
      <c r="D509" s="250" t="s">
        <v>4346</v>
      </c>
      <c r="E509" s="394" t="s">
        <v>4347</v>
      </c>
      <c r="F509" s="394" t="s">
        <v>4348</v>
      </c>
      <c r="G509" s="394" t="s">
        <v>4349</v>
      </c>
      <c r="H509" s="394" t="s">
        <v>4350</v>
      </c>
      <c r="I509" s="394" t="s">
        <v>4351</v>
      </c>
      <c r="J509" s="394" t="s">
        <v>4352</v>
      </c>
      <c r="K509" s="394" t="s">
        <v>4353</v>
      </c>
      <c r="L509" s="394" t="s">
        <v>4354</v>
      </c>
      <c r="M509" s="394" t="s">
        <v>4355</v>
      </c>
      <c r="N509" s="394" t="s">
        <v>4356</v>
      </c>
      <c r="O509" s="394" t="s">
        <v>4357</v>
      </c>
      <c r="P509" s="394" t="s">
        <v>4358</v>
      </c>
      <c r="Q509" s="394" t="s">
        <v>7883</v>
      </c>
      <c r="R509" s="394" t="s">
        <v>9436</v>
      </c>
      <c r="S509" s="394" t="s">
        <v>4359</v>
      </c>
      <c r="T509" s="244" t="str">
        <f t="shared" si="14"/>
        <v>Tab5_Cell_F35</v>
      </c>
      <c r="U509" s="244"/>
    </row>
    <row r="510" spans="1:21" ht="25.5" x14ac:dyDescent="0.2">
      <c r="A510" s="244" t="str">
        <f t="shared" si="15"/>
        <v>Tab5_Cell_F36</v>
      </c>
      <c r="B510" s="250">
        <v>5</v>
      </c>
      <c r="C510" s="250" t="s">
        <v>4360</v>
      </c>
      <c r="D510" s="250" t="s">
        <v>4361</v>
      </c>
      <c r="E510" s="394" t="s">
        <v>4362</v>
      </c>
      <c r="F510" s="394" t="s">
        <v>4363</v>
      </c>
      <c r="G510" s="394" t="s">
        <v>4364</v>
      </c>
      <c r="H510" s="394" t="s">
        <v>4365</v>
      </c>
      <c r="I510" s="394" t="s">
        <v>4366</v>
      </c>
      <c r="J510" s="394" t="s">
        <v>4367</v>
      </c>
      <c r="K510" s="394" t="s">
        <v>4368</v>
      </c>
      <c r="L510" s="394" t="s">
        <v>4369</v>
      </c>
      <c r="M510" s="394" t="s">
        <v>4370</v>
      </c>
      <c r="N510" s="394" t="s">
        <v>4371</v>
      </c>
      <c r="O510" s="394" t="s">
        <v>4372</v>
      </c>
      <c r="P510" s="394" t="s">
        <v>4373</v>
      </c>
      <c r="Q510" s="394" t="s">
        <v>7884</v>
      </c>
      <c r="R510" s="394" t="s">
        <v>9437</v>
      </c>
      <c r="S510" s="394" t="s">
        <v>4374</v>
      </c>
      <c r="T510" s="244" t="str">
        <f t="shared" si="14"/>
        <v>Tab5_Cell_F36</v>
      </c>
      <c r="U510" s="244"/>
    </row>
    <row r="511" spans="1:21" ht="51" x14ac:dyDescent="0.2">
      <c r="A511" s="244" t="str">
        <f t="shared" si="15"/>
        <v>Tab5_Cell_F42</v>
      </c>
      <c r="B511" s="250">
        <v>5</v>
      </c>
      <c r="C511" s="250" t="s">
        <v>4375</v>
      </c>
      <c r="D511" s="250" t="s">
        <v>4376</v>
      </c>
      <c r="E511" s="397" t="s">
        <v>10733</v>
      </c>
      <c r="F511" s="390" t="s">
        <v>4299</v>
      </c>
      <c r="G511" s="390" t="s">
        <v>4300</v>
      </c>
      <c r="H511" s="390" t="s">
        <v>4301</v>
      </c>
      <c r="I511" s="390" t="s">
        <v>4302</v>
      </c>
      <c r="J511" s="398" t="s">
        <v>10577</v>
      </c>
      <c r="K511" s="399" t="s">
        <v>10778</v>
      </c>
      <c r="L511" s="390" t="s">
        <v>4303</v>
      </c>
      <c r="M511" s="390" t="s">
        <v>4304</v>
      </c>
      <c r="N511" s="390" t="s">
        <v>4305</v>
      </c>
      <c r="O511" s="390" t="s">
        <v>4306</v>
      </c>
      <c r="P511" s="390" t="s">
        <v>4307</v>
      </c>
      <c r="Q511" s="397" t="s">
        <v>10878</v>
      </c>
      <c r="R511" s="390" t="s">
        <v>9434</v>
      </c>
      <c r="S511" s="402" t="s">
        <v>10625</v>
      </c>
      <c r="T511" s="244" t="str">
        <f t="shared" si="14"/>
        <v>Tab5_Cell_F42</v>
      </c>
      <c r="U511" s="385" t="s">
        <v>4301</v>
      </c>
    </row>
    <row r="512" spans="1:21" ht="344.25" x14ac:dyDescent="0.2">
      <c r="A512" s="244" t="str">
        <f t="shared" si="15"/>
        <v>Tab5_Cell_F43</v>
      </c>
      <c r="B512" s="250">
        <v>5</v>
      </c>
      <c r="C512" s="250" t="s">
        <v>4377</v>
      </c>
      <c r="D512" s="250" t="s">
        <v>4378</v>
      </c>
      <c r="E512" s="397" t="s">
        <v>10734</v>
      </c>
      <c r="F512" s="390" t="s">
        <v>10252</v>
      </c>
      <c r="G512" s="390" t="s">
        <v>10272</v>
      </c>
      <c r="H512" s="390" t="s">
        <v>10209</v>
      </c>
      <c r="I512" s="390" t="s">
        <v>10293</v>
      </c>
      <c r="J512" s="398" t="s">
        <v>10578</v>
      </c>
      <c r="K512" s="399" t="s">
        <v>10779</v>
      </c>
      <c r="L512" s="390" t="s">
        <v>10315</v>
      </c>
      <c r="M512" s="390" t="s">
        <v>10335</v>
      </c>
      <c r="N512" s="390" t="s">
        <v>10356</v>
      </c>
      <c r="O512" s="390" t="s">
        <v>10377</v>
      </c>
      <c r="P512" s="390" t="s">
        <v>10399</v>
      </c>
      <c r="Q512" s="397" t="s">
        <v>10880</v>
      </c>
      <c r="R512" s="390" t="s">
        <v>10422</v>
      </c>
      <c r="S512" s="402" t="s">
        <v>10626</v>
      </c>
      <c r="T512" s="244" t="str">
        <f t="shared" si="14"/>
        <v>Tab5_Cell_F43</v>
      </c>
      <c r="U512" s="311" t="s">
        <v>10454</v>
      </c>
    </row>
    <row r="513" spans="1:21" ht="293.25" x14ac:dyDescent="0.2">
      <c r="A513" s="244" t="str">
        <f t="shared" si="15"/>
        <v>Tab5_Cell_F44</v>
      </c>
      <c r="B513" s="250">
        <v>5</v>
      </c>
      <c r="C513" s="250" t="s">
        <v>4379</v>
      </c>
      <c r="D513" s="250" t="s">
        <v>4380</v>
      </c>
      <c r="E513" s="397" t="s">
        <v>10735</v>
      </c>
      <c r="F513" s="390" t="s">
        <v>10253</v>
      </c>
      <c r="G513" s="390" t="s">
        <v>10273</v>
      </c>
      <c r="H513" s="390" t="s">
        <v>10210</v>
      </c>
      <c r="I513" s="390" t="s">
        <v>10294</v>
      </c>
      <c r="J513" s="398" t="s">
        <v>10579</v>
      </c>
      <c r="K513" s="399" t="s">
        <v>10780</v>
      </c>
      <c r="L513" s="390" t="s">
        <v>10316</v>
      </c>
      <c r="M513" s="390" t="s">
        <v>10336</v>
      </c>
      <c r="N513" s="390" t="s">
        <v>10357</v>
      </c>
      <c r="O513" s="390" t="s">
        <v>10378</v>
      </c>
      <c r="P513" s="390" t="s">
        <v>10400</v>
      </c>
      <c r="Q513" s="397" t="s">
        <v>10862</v>
      </c>
      <c r="R513" s="390" t="s">
        <v>10423</v>
      </c>
      <c r="S513" s="402" t="s">
        <v>10627</v>
      </c>
      <c r="T513" s="244" t="str">
        <f t="shared" si="14"/>
        <v>Tab5_Cell_F44</v>
      </c>
      <c r="U513" s="311" t="s">
        <v>10455</v>
      </c>
    </row>
    <row r="514" spans="1:21" ht="409.5" x14ac:dyDescent="0.2">
      <c r="A514" s="244" t="str">
        <f t="shared" si="15"/>
        <v>Tab5_Cell_F45</v>
      </c>
      <c r="B514" s="250">
        <v>5</v>
      </c>
      <c r="C514" s="250" t="s">
        <v>4381</v>
      </c>
      <c r="D514" s="250" t="s">
        <v>4382</v>
      </c>
      <c r="E514" s="397" t="s">
        <v>10736</v>
      </c>
      <c r="F514" s="390" t="s">
        <v>10254</v>
      </c>
      <c r="G514" s="390" t="s">
        <v>10274</v>
      </c>
      <c r="H514" s="390" t="s">
        <v>10211</v>
      </c>
      <c r="I514" s="390" t="s">
        <v>10295</v>
      </c>
      <c r="J514" s="398" t="s">
        <v>10580</v>
      </c>
      <c r="K514" s="399" t="s">
        <v>10781</v>
      </c>
      <c r="L514" s="390" t="s">
        <v>10317</v>
      </c>
      <c r="M514" s="390" t="s">
        <v>10337</v>
      </c>
      <c r="N514" s="390" t="s">
        <v>10358</v>
      </c>
      <c r="O514" s="390" t="s">
        <v>10379</v>
      </c>
      <c r="P514" s="390" t="s">
        <v>10401</v>
      </c>
      <c r="Q514" s="397" t="s">
        <v>10881</v>
      </c>
      <c r="R514" s="390" t="s">
        <v>10424</v>
      </c>
      <c r="S514" s="402" t="s">
        <v>10628</v>
      </c>
      <c r="T514" s="244" t="str">
        <f t="shared" si="14"/>
        <v>Tab5_Cell_F45</v>
      </c>
      <c r="U514" s="311" t="s">
        <v>10456</v>
      </c>
    </row>
    <row r="515" spans="1:21" ht="242.25" x14ac:dyDescent="0.2">
      <c r="A515" s="244" t="str">
        <f t="shared" si="15"/>
        <v>Tab5_Cell_F46</v>
      </c>
      <c r="B515" s="250">
        <v>5</v>
      </c>
      <c r="C515" s="250" t="s">
        <v>4383</v>
      </c>
      <c r="D515" s="250" t="s">
        <v>4384</v>
      </c>
      <c r="E515" s="397" t="s">
        <v>10737</v>
      </c>
      <c r="F515" s="390" t="s">
        <v>10255</v>
      </c>
      <c r="G515" s="390" t="s">
        <v>10275</v>
      </c>
      <c r="H515" s="390" t="s">
        <v>10212</v>
      </c>
      <c r="I515" s="390" t="s">
        <v>10296</v>
      </c>
      <c r="J515" s="398" t="s">
        <v>10581</v>
      </c>
      <c r="K515" s="399" t="s">
        <v>10782</v>
      </c>
      <c r="L515" s="390" t="s">
        <v>10318</v>
      </c>
      <c r="M515" s="390" t="s">
        <v>10338</v>
      </c>
      <c r="N515" s="390" t="s">
        <v>10359</v>
      </c>
      <c r="O515" s="390" t="s">
        <v>10380</v>
      </c>
      <c r="P515" s="390" t="s">
        <v>10402</v>
      </c>
      <c r="Q515" s="390" t="s">
        <v>10420</v>
      </c>
      <c r="R515" s="390" t="s">
        <v>10425</v>
      </c>
      <c r="S515" s="390" t="s">
        <v>10443</v>
      </c>
      <c r="T515" s="244" t="str">
        <f t="shared" si="14"/>
        <v>Tab5_Cell_F46</v>
      </c>
      <c r="U515" s="311" t="s">
        <v>10457</v>
      </c>
    </row>
    <row r="516" spans="1:21" ht="242.25" x14ac:dyDescent="0.2">
      <c r="A516" s="244" t="str">
        <f t="shared" si="15"/>
        <v>Tab5_Cell_F47</v>
      </c>
      <c r="B516" s="250">
        <v>5</v>
      </c>
      <c r="C516" s="250" t="s">
        <v>4385</v>
      </c>
      <c r="D516" s="250" t="s">
        <v>4386</v>
      </c>
      <c r="E516" s="397" t="s">
        <v>10738</v>
      </c>
      <c r="F516" s="390" t="s">
        <v>10256</v>
      </c>
      <c r="G516" s="390" t="s">
        <v>10276</v>
      </c>
      <c r="H516" s="390" t="s">
        <v>10208</v>
      </c>
      <c r="I516" s="390" t="s">
        <v>10297</v>
      </c>
      <c r="J516" s="398" t="s">
        <v>10582</v>
      </c>
      <c r="K516" s="399" t="s">
        <v>10783</v>
      </c>
      <c r="L516" s="390" t="s">
        <v>10319</v>
      </c>
      <c r="M516" s="390" t="s">
        <v>10339</v>
      </c>
      <c r="N516" s="390" t="s">
        <v>10360</v>
      </c>
      <c r="O516" s="390" t="s">
        <v>10381</v>
      </c>
      <c r="P516" s="390" t="s">
        <v>10403</v>
      </c>
      <c r="Q516" s="397" t="s">
        <v>10882</v>
      </c>
      <c r="R516" s="390" t="s">
        <v>10426</v>
      </c>
      <c r="S516" s="402" t="s">
        <v>10629</v>
      </c>
      <c r="T516" s="244" t="str">
        <f t="shared" si="14"/>
        <v>Tab5_Cell_F47</v>
      </c>
      <c r="U516" s="311" t="s">
        <v>10458</v>
      </c>
    </row>
    <row r="517" spans="1:21" ht="293.25" x14ac:dyDescent="0.2">
      <c r="A517" s="244" t="str">
        <f t="shared" si="15"/>
        <v>Tab5_Cell_F48</v>
      </c>
      <c r="B517" s="250">
        <v>5</v>
      </c>
      <c r="C517" s="250" t="s">
        <v>4387</v>
      </c>
      <c r="D517" s="250" t="s">
        <v>4388</v>
      </c>
      <c r="E517" s="397" t="s">
        <v>10739</v>
      </c>
      <c r="F517" s="390" t="s">
        <v>10257</v>
      </c>
      <c r="G517" s="390" t="s">
        <v>10277</v>
      </c>
      <c r="H517" s="390" t="s">
        <v>10213</v>
      </c>
      <c r="I517" s="390" t="s">
        <v>10298</v>
      </c>
      <c r="J517" s="398" t="s">
        <v>10583</v>
      </c>
      <c r="K517" s="399" t="s">
        <v>10784</v>
      </c>
      <c r="L517" s="390" t="s">
        <v>10320</v>
      </c>
      <c r="M517" s="390" t="s">
        <v>10340</v>
      </c>
      <c r="N517" s="390" t="s">
        <v>10361</v>
      </c>
      <c r="O517" s="390" t="s">
        <v>10382</v>
      </c>
      <c r="P517" s="390" t="s">
        <v>10404</v>
      </c>
      <c r="Q517" s="397" t="s">
        <v>10883</v>
      </c>
      <c r="R517" s="390" t="s">
        <v>10427</v>
      </c>
      <c r="S517" s="402" t="s">
        <v>10630</v>
      </c>
      <c r="T517" s="244" t="str">
        <f t="shared" si="14"/>
        <v>Tab5_Cell_F48</v>
      </c>
      <c r="U517" s="311" t="s">
        <v>10459</v>
      </c>
    </row>
    <row r="518" spans="1:21" ht="409.5" x14ac:dyDescent="0.2">
      <c r="A518" s="244" t="str">
        <f t="shared" si="15"/>
        <v>Tab5_Cell_F49</v>
      </c>
      <c r="B518" s="250">
        <v>5</v>
      </c>
      <c r="C518" s="250" t="s">
        <v>4389</v>
      </c>
      <c r="D518" s="250" t="s">
        <v>4390</v>
      </c>
      <c r="E518" s="397" t="s">
        <v>10740</v>
      </c>
      <c r="F518" s="390" t="s">
        <v>10258</v>
      </c>
      <c r="G518" s="390" t="s">
        <v>10278</v>
      </c>
      <c r="H518" s="390" t="s">
        <v>10214</v>
      </c>
      <c r="I518" s="390" t="s">
        <v>10299</v>
      </c>
      <c r="J518" s="398" t="s">
        <v>10584</v>
      </c>
      <c r="K518" s="399" t="s">
        <v>10785</v>
      </c>
      <c r="L518" s="390" t="s">
        <v>10321</v>
      </c>
      <c r="M518" s="390" t="s">
        <v>10341</v>
      </c>
      <c r="N518" s="390" t="s">
        <v>10362</v>
      </c>
      <c r="O518" s="390" t="s">
        <v>10383</v>
      </c>
      <c r="P518" s="390" t="s">
        <v>10405</v>
      </c>
      <c r="Q518" s="397" t="s">
        <v>10884</v>
      </c>
      <c r="R518" s="390" t="s">
        <v>10428</v>
      </c>
      <c r="S518" s="402" t="s">
        <v>10631</v>
      </c>
      <c r="T518" s="244" t="str">
        <f t="shared" si="14"/>
        <v>Tab5_Cell_F49</v>
      </c>
      <c r="U518" s="311" t="s">
        <v>10460</v>
      </c>
    </row>
    <row r="519" spans="1:21" ht="395.25" x14ac:dyDescent="0.2">
      <c r="A519" s="244" t="str">
        <f t="shared" si="15"/>
        <v>Tab5_Cell_F50</v>
      </c>
      <c r="B519" s="250">
        <v>5</v>
      </c>
      <c r="C519" s="250" t="s">
        <v>4391</v>
      </c>
      <c r="D519" s="250" t="s">
        <v>4392</v>
      </c>
      <c r="E519" s="397" t="s">
        <v>10741</v>
      </c>
      <c r="F519" s="390" t="s">
        <v>10259</v>
      </c>
      <c r="G519" s="390" t="s">
        <v>10279</v>
      </c>
      <c r="H519" s="390" t="s">
        <v>10215</v>
      </c>
      <c r="I519" s="390" t="s">
        <v>10300</v>
      </c>
      <c r="J519" s="398" t="s">
        <v>10585</v>
      </c>
      <c r="K519" s="399" t="s">
        <v>10786</v>
      </c>
      <c r="L519" s="390" t="s">
        <v>10322</v>
      </c>
      <c r="M519" s="390" t="s">
        <v>10342</v>
      </c>
      <c r="N519" s="390" t="s">
        <v>10363</v>
      </c>
      <c r="O519" s="390" t="s">
        <v>10384</v>
      </c>
      <c r="P519" s="390" t="s">
        <v>10406</v>
      </c>
      <c r="Q519" s="397" t="s">
        <v>10885</v>
      </c>
      <c r="R519" s="390" t="s">
        <v>10429</v>
      </c>
      <c r="S519" s="402" t="s">
        <v>10632</v>
      </c>
      <c r="T519" s="244" t="str">
        <f t="shared" si="14"/>
        <v>Tab5_Cell_F50</v>
      </c>
      <c r="U519" s="311" t="s">
        <v>10461</v>
      </c>
    </row>
    <row r="520" spans="1:21" ht="409.5" x14ac:dyDescent="0.2">
      <c r="A520" s="244" t="str">
        <f t="shared" si="15"/>
        <v>Tab5_Cell_F51</v>
      </c>
      <c r="B520" s="250">
        <v>5</v>
      </c>
      <c r="C520" s="250" t="s">
        <v>4393</v>
      </c>
      <c r="D520" s="250" t="s">
        <v>4394</v>
      </c>
      <c r="E520" s="397" t="s">
        <v>10742</v>
      </c>
      <c r="F520" s="390" t="s">
        <v>10260</v>
      </c>
      <c r="G520" s="390" t="s">
        <v>10280</v>
      </c>
      <c r="H520" s="390" t="s">
        <v>10216</v>
      </c>
      <c r="I520" s="390" t="s">
        <v>10301</v>
      </c>
      <c r="J520" s="398" t="s">
        <v>10586</v>
      </c>
      <c r="K520" s="399" t="s">
        <v>10787</v>
      </c>
      <c r="L520" s="390" t="s">
        <v>10323</v>
      </c>
      <c r="M520" s="390" t="s">
        <v>10343</v>
      </c>
      <c r="N520" s="390" t="s">
        <v>10364</v>
      </c>
      <c r="O520" s="390" t="s">
        <v>10385</v>
      </c>
      <c r="P520" s="390" t="s">
        <v>10407</v>
      </c>
      <c r="Q520" s="397" t="s">
        <v>10879</v>
      </c>
      <c r="R520" s="390" t="s">
        <v>10430</v>
      </c>
      <c r="S520" s="402" t="s">
        <v>10633</v>
      </c>
      <c r="T520" s="244" t="str">
        <f t="shared" si="14"/>
        <v>Tab5_Cell_F51</v>
      </c>
      <c r="U520" s="311" t="s">
        <v>10462</v>
      </c>
    </row>
    <row r="521" spans="1:21" ht="409.5" x14ac:dyDescent="0.2">
      <c r="A521" s="244" t="str">
        <f t="shared" si="15"/>
        <v>Tab5_Cell_F57</v>
      </c>
      <c r="B521" s="250">
        <v>5</v>
      </c>
      <c r="C521" s="250" t="s">
        <v>4395</v>
      </c>
      <c r="D521" s="250" t="s">
        <v>4396</v>
      </c>
      <c r="E521" s="390" t="s">
        <v>10219</v>
      </c>
      <c r="F521" s="390" t="s">
        <v>10220</v>
      </c>
      <c r="G521" s="390" t="s">
        <v>10221</v>
      </c>
      <c r="H521" s="390" t="s">
        <v>10222</v>
      </c>
      <c r="I521" s="390" t="s">
        <v>10223</v>
      </c>
      <c r="J521" s="390" t="s">
        <v>10224</v>
      </c>
      <c r="K521" s="399" t="s">
        <v>10225</v>
      </c>
      <c r="L521" s="390" t="s">
        <v>10226</v>
      </c>
      <c r="M521" s="390" t="s">
        <v>10227</v>
      </c>
      <c r="N521" s="390" t="s">
        <v>10228</v>
      </c>
      <c r="O521" s="390" t="s">
        <v>10229</v>
      </c>
      <c r="P521" s="390" t="s">
        <v>10230</v>
      </c>
      <c r="Q521" s="397" t="s">
        <v>10863</v>
      </c>
      <c r="R521" s="390" t="s">
        <v>10231</v>
      </c>
      <c r="S521" s="390" t="s">
        <v>10232</v>
      </c>
      <c r="T521" s="244" t="str">
        <f t="shared" si="14"/>
        <v>Tab5_Cell_F57</v>
      </c>
      <c r="U521" s="311" t="s">
        <v>10463</v>
      </c>
    </row>
    <row r="522" spans="1:21" ht="242.25" x14ac:dyDescent="0.2">
      <c r="A522" s="244" t="str">
        <f t="shared" si="15"/>
        <v>Tab5_Cell_F58</v>
      </c>
      <c r="B522" s="250">
        <v>5</v>
      </c>
      <c r="C522" s="250" t="s">
        <v>4397</v>
      </c>
      <c r="D522" s="250" t="s">
        <v>4398</v>
      </c>
      <c r="E522" s="397" t="s">
        <v>10743</v>
      </c>
      <c r="F522" s="403" t="s">
        <v>10666</v>
      </c>
      <c r="G522" s="390" t="s">
        <v>10281</v>
      </c>
      <c r="H522" s="390" t="s">
        <v>10464</v>
      </c>
      <c r="I522" s="390" t="s">
        <v>10302</v>
      </c>
      <c r="J522" s="398" t="s">
        <v>10587</v>
      </c>
      <c r="K522" s="399" t="s">
        <v>10788</v>
      </c>
      <c r="L522" s="397" t="s">
        <v>10687</v>
      </c>
      <c r="M522" s="390" t="s">
        <v>10344</v>
      </c>
      <c r="N522" s="390" t="s">
        <v>10365</v>
      </c>
      <c r="O522" s="390" t="s">
        <v>10386</v>
      </c>
      <c r="P522" s="390" t="s">
        <v>10408</v>
      </c>
      <c r="Q522" s="397" t="s">
        <v>10886</v>
      </c>
      <c r="R522" s="390" t="s">
        <v>10431</v>
      </c>
      <c r="S522" s="402" t="s">
        <v>10634</v>
      </c>
      <c r="T522" s="244" t="str">
        <f t="shared" si="14"/>
        <v>Tab5_Cell_F58</v>
      </c>
      <c r="U522" s="311" t="s">
        <v>10465</v>
      </c>
    </row>
    <row r="523" spans="1:21" x14ac:dyDescent="0.2">
      <c r="A523" s="244" t="str">
        <f t="shared" si="15"/>
        <v>Tab5_Cell_F64</v>
      </c>
      <c r="B523" s="250">
        <v>5</v>
      </c>
      <c r="C523" s="250" t="s">
        <v>4399</v>
      </c>
      <c r="D523" s="250" t="s">
        <v>4400</v>
      </c>
      <c r="E523" s="394"/>
      <c r="F523" s="394"/>
      <c r="G523" s="394"/>
      <c r="H523" s="394"/>
      <c r="I523" s="394"/>
      <c r="J523" s="394"/>
      <c r="K523" s="394"/>
      <c r="L523" s="394"/>
      <c r="M523" s="394"/>
      <c r="N523" s="394"/>
      <c r="O523" s="394"/>
      <c r="P523" s="394"/>
      <c r="Q523" s="394"/>
      <c r="R523" s="394"/>
      <c r="S523" s="394"/>
      <c r="T523" s="244" t="str">
        <f t="shared" si="14"/>
        <v>Tab5_Cell_F64</v>
      </c>
      <c r="U523" s="244"/>
    </row>
    <row r="524" spans="1:21" ht="102" x14ac:dyDescent="0.2">
      <c r="A524" s="244" t="str">
        <f t="shared" si="15"/>
        <v>Tab5_Cell_F77</v>
      </c>
      <c r="B524" s="250">
        <v>5</v>
      </c>
      <c r="C524" s="250" t="s">
        <v>4401</v>
      </c>
      <c r="D524" s="250" t="s">
        <v>4402</v>
      </c>
      <c r="E524" s="394" t="s">
        <v>4403</v>
      </c>
      <c r="F524" s="394" t="s">
        <v>4404</v>
      </c>
      <c r="G524" s="394" t="s">
        <v>4405</v>
      </c>
      <c r="H524" s="394" t="s">
        <v>8777</v>
      </c>
      <c r="I524" s="394" t="s">
        <v>4406</v>
      </c>
      <c r="J524" s="394" t="s">
        <v>4407</v>
      </c>
      <c r="K524" s="394" t="s">
        <v>4408</v>
      </c>
      <c r="L524" s="394" t="s">
        <v>4409</v>
      </c>
      <c r="M524" s="394" t="s">
        <v>4410</v>
      </c>
      <c r="N524" s="394" t="s">
        <v>4411</v>
      </c>
      <c r="O524" s="394" t="s">
        <v>4412</v>
      </c>
      <c r="P524" s="394" t="s">
        <v>4413</v>
      </c>
      <c r="Q524" s="388" t="s">
        <v>10187</v>
      </c>
      <c r="R524" s="394" t="s">
        <v>10001</v>
      </c>
      <c r="S524" s="394" t="s">
        <v>4414</v>
      </c>
      <c r="T524" s="244" t="str">
        <f t="shared" si="14"/>
        <v>Tab5_Cell_F77</v>
      </c>
      <c r="U524" s="244"/>
    </row>
    <row r="525" spans="1:21" ht="25.5" x14ac:dyDescent="0.2">
      <c r="A525" s="244" t="str">
        <f t="shared" si="15"/>
        <v>Tab5_Cell_F78</v>
      </c>
      <c r="B525" s="250">
        <v>5</v>
      </c>
      <c r="C525" s="250" t="s">
        <v>4415</v>
      </c>
      <c r="D525" s="250" t="s">
        <v>4416</v>
      </c>
      <c r="E525" s="394" t="s">
        <v>8679</v>
      </c>
      <c r="F525" s="394" t="s">
        <v>8678</v>
      </c>
      <c r="G525" s="394" t="s">
        <v>9285</v>
      </c>
      <c r="H525" s="394" t="s">
        <v>8677</v>
      </c>
      <c r="I525" s="394" t="s">
        <v>8680</v>
      </c>
      <c r="J525" s="394" t="s">
        <v>8681</v>
      </c>
      <c r="K525" s="394" t="s">
        <v>8682</v>
      </c>
      <c r="L525" s="394" t="s">
        <v>8683</v>
      </c>
      <c r="M525" s="394" t="s">
        <v>8684</v>
      </c>
      <c r="N525" s="394" t="s">
        <v>9298</v>
      </c>
      <c r="O525" s="394" t="s">
        <v>8686</v>
      </c>
      <c r="P525" s="394" t="s">
        <v>8687</v>
      </c>
      <c r="Q525" s="394" t="s">
        <v>8688</v>
      </c>
      <c r="R525" s="394" t="s">
        <v>9438</v>
      </c>
      <c r="S525" s="394" t="s">
        <v>8689</v>
      </c>
      <c r="T525" s="244" t="str">
        <f t="shared" si="14"/>
        <v>Tab5_Cell_F78</v>
      </c>
      <c r="U525" s="244"/>
    </row>
    <row r="526" spans="1:21" ht="191.25" x14ac:dyDescent="0.2">
      <c r="A526" s="244" t="str">
        <f t="shared" si="15"/>
        <v>Tab5_Cell_F79</v>
      </c>
      <c r="B526" s="250">
        <v>5</v>
      </c>
      <c r="C526" s="250" t="s">
        <v>4417</v>
      </c>
      <c r="D526" s="250" t="s">
        <v>4418</v>
      </c>
      <c r="E526" s="394" t="s">
        <v>8775</v>
      </c>
      <c r="F526" s="394" t="s">
        <v>7288</v>
      </c>
      <c r="G526" s="394" t="s">
        <v>7287</v>
      </c>
      <c r="H526" s="394" t="s">
        <v>8778</v>
      </c>
      <c r="I526" s="394" t="s">
        <v>7289</v>
      </c>
      <c r="J526" s="394" t="s">
        <v>7290</v>
      </c>
      <c r="K526" s="394" t="s">
        <v>6674</v>
      </c>
      <c r="L526" s="394" t="s">
        <v>7291</v>
      </c>
      <c r="M526" s="394" t="s">
        <v>6675</v>
      </c>
      <c r="N526" s="394" t="s">
        <v>6676</v>
      </c>
      <c r="O526" s="394" t="s">
        <v>7292</v>
      </c>
      <c r="P526" s="394" t="s">
        <v>7463</v>
      </c>
      <c r="Q526" s="397" t="s">
        <v>10864</v>
      </c>
      <c r="R526" s="394" t="s">
        <v>10002</v>
      </c>
      <c r="S526" s="394" t="s">
        <v>6677</v>
      </c>
      <c r="T526" s="244" t="str">
        <f t="shared" si="14"/>
        <v>Tab5_Cell_F79</v>
      </c>
      <c r="U526" s="244"/>
    </row>
    <row r="527" spans="1:21" ht="280.5" x14ac:dyDescent="0.2">
      <c r="A527" s="244" t="str">
        <f t="shared" si="15"/>
        <v>Tab5_Cell_F84</v>
      </c>
      <c r="B527" s="250">
        <v>5</v>
      </c>
      <c r="C527" s="250" t="s">
        <v>9318</v>
      </c>
      <c r="D527" s="250" t="s">
        <v>7537</v>
      </c>
      <c r="E527" s="405" t="s">
        <v>10969</v>
      </c>
      <c r="F527" s="405" t="s">
        <v>10964</v>
      </c>
      <c r="G527" s="405" t="s">
        <v>10942</v>
      </c>
      <c r="H527" s="390" t="s">
        <v>10512</v>
      </c>
      <c r="I527" s="405" t="s">
        <v>10963</v>
      </c>
      <c r="J527" s="399" t="s">
        <v>10937</v>
      </c>
      <c r="K527" s="405" t="s">
        <v>10952</v>
      </c>
      <c r="L527" s="405" t="s">
        <v>10947</v>
      </c>
      <c r="M527" s="405" t="s">
        <v>10991</v>
      </c>
      <c r="N527" s="405" t="s">
        <v>11026</v>
      </c>
      <c r="O527" s="394"/>
      <c r="P527" s="405" t="s">
        <v>10955</v>
      </c>
      <c r="Q527" s="405" t="s">
        <v>10975</v>
      </c>
      <c r="R527" s="405" t="s">
        <v>10979</v>
      </c>
      <c r="S527" s="405" t="s">
        <v>10986</v>
      </c>
      <c r="T527" s="244" t="str">
        <f t="shared" si="14"/>
        <v>Tab5_Cell_F84</v>
      </c>
      <c r="U527" s="385" t="s">
        <v>10506</v>
      </c>
    </row>
    <row r="528" spans="1:21" ht="168" customHeight="1" x14ac:dyDescent="0.2">
      <c r="A528" s="244" t="str">
        <f t="shared" si="15"/>
        <v>Tab5_Cell_F85</v>
      </c>
      <c r="B528" s="250">
        <v>5</v>
      </c>
      <c r="C528" s="250" t="s">
        <v>4419</v>
      </c>
      <c r="D528" s="250" t="s">
        <v>4420</v>
      </c>
      <c r="E528" s="405" t="s">
        <v>10970</v>
      </c>
      <c r="F528" s="405" t="s">
        <v>10965</v>
      </c>
      <c r="G528" s="405" t="s">
        <v>10943</v>
      </c>
      <c r="H528" s="390" t="s">
        <v>10513</v>
      </c>
      <c r="I528" s="405" t="s">
        <v>10960</v>
      </c>
      <c r="J528" s="405" t="s">
        <v>10938</v>
      </c>
      <c r="K528" s="405" t="s">
        <v>10953</v>
      </c>
      <c r="L528" s="405" t="s">
        <v>10948</v>
      </c>
      <c r="M528" s="405" t="s">
        <v>10992</v>
      </c>
      <c r="N528" s="405" t="s">
        <v>11003</v>
      </c>
      <c r="O528" s="394" t="s">
        <v>4421</v>
      </c>
      <c r="P528" s="405" t="s">
        <v>10956</v>
      </c>
      <c r="Q528" s="405" t="s">
        <v>10976</v>
      </c>
      <c r="R528" s="405" t="s">
        <v>10980</v>
      </c>
      <c r="S528" s="405" t="s">
        <v>10987</v>
      </c>
      <c r="T528" s="244" t="str">
        <f t="shared" si="14"/>
        <v>Tab5_Cell_F85</v>
      </c>
      <c r="U528" s="311" t="s">
        <v>10507</v>
      </c>
    </row>
    <row r="529" spans="1:21" ht="409.5" x14ac:dyDescent="0.2">
      <c r="A529" s="244" t="str">
        <f t="shared" si="15"/>
        <v>Tab5_Cell_F86</v>
      </c>
      <c r="B529" s="250">
        <v>5</v>
      </c>
      <c r="C529" s="250" t="s">
        <v>4422</v>
      </c>
      <c r="D529" s="250" t="s">
        <v>4423</v>
      </c>
      <c r="E529" s="405" t="s">
        <v>10971</v>
      </c>
      <c r="F529" s="405" t="s">
        <v>10966</v>
      </c>
      <c r="G529" s="405" t="s">
        <v>10944</v>
      </c>
      <c r="H529" s="390" t="s">
        <v>10514</v>
      </c>
      <c r="I529" s="405" t="s">
        <v>10961</v>
      </c>
      <c r="J529" s="399" t="s">
        <v>10939</v>
      </c>
      <c r="K529" s="405" t="s">
        <v>10998</v>
      </c>
      <c r="L529" s="405" t="s">
        <v>10949</v>
      </c>
      <c r="M529" s="405" t="s">
        <v>10993</v>
      </c>
      <c r="N529" s="405" t="s">
        <v>11027</v>
      </c>
      <c r="O529" s="394" t="s">
        <v>10387</v>
      </c>
      <c r="P529" s="405" t="s">
        <v>10957</v>
      </c>
      <c r="Q529" s="405" t="s">
        <v>10977</v>
      </c>
      <c r="R529" s="405" t="s">
        <v>10981</v>
      </c>
      <c r="S529" s="405" t="s">
        <v>10988</v>
      </c>
      <c r="T529" s="244" t="str">
        <f t="shared" si="14"/>
        <v>Tab5_Cell_F86</v>
      </c>
      <c r="U529" s="311" t="s">
        <v>10508</v>
      </c>
    </row>
    <row r="530" spans="1:21" ht="229.5" x14ac:dyDescent="0.2">
      <c r="A530" s="244" t="str">
        <f t="shared" si="15"/>
        <v>Tab5_Cell_F92</v>
      </c>
      <c r="B530" s="250">
        <v>5</v>
      </c>
      <c r="C530" s="250" t="s">
        <v>4424</v>
      </c>
      <c r="D530" s="250" t="s">
        <v>4425</v>
      </c>
      <c r="E530" s="394" t="s">
        <v>4426</v>
      </c>
      <c r="F530" s="394" t="s">
        <v>4427</v>
      </c>
      <c r="G530" s="394" t="s">
        <v>4428</v>
      </c>
      <c r="H530" s="394" t="s">
        <v>4429</v>
      </c>
      <c r="I530" s="394" t="s">
        <v>4430</v>
      </c>
      <c r="J530" s="394" t="s">
        <v>4431</v>
      </c>
      <c r="K530" s="394" t="s">
        <v>4432</v>
      </c>
      <c r="L530" s="394" t="s">
        <v>4433</v>
      </c>
      <c r="M530" s="394" t="s">
        <v>4434</v>
      </c>
      <c r="N530" s="394" t="s">
        <v>4435</v>
      </c>
      <c r="O530" s="394" t="s">
        <v>4436</v>
      </c>
      <c r="P530" s="394" t="s">
        <v>4437</v>
      </c>
      <c r="Q530" s="388" t="s">
        <v>10188</v>
      </c>
      <c r="R530" s="401" t="s">
        <v>10827</v>
      </c>
      <c r="S530" s="394" t="s">
        <v>4438</v>
      </c>
      <c r="T530" s="244" t="str">
        <f t="shared" si="14"/>
        <v>Tab5_Cell_F92</v>
      </c>
      <c r="U530" s="244"/>
    </row>
    <row r="531" spans="1:21" ht="409.5" x14ac:dyDescent="0.2">
      <c r="A531" s="244" t="str">
        <f t="shared" si="15"/>
        <v>Tab5_Cell_F93</v>
      </c>
      <c r="B531" s="250">
        <v>5</v>
      </c>
      <c r="C531" s="250" t="s">
        <v>4439</v>
      </c>
      <c r="D531" s="250" t="s">
        <v>4440</v>
      </c>
      <c r="E531" s="397" t="s">
        <v>4441</v>
      </c>
      <c r="F531" s="403" t="s">
        <v>10667</v>
      </c>
      <c r="G531" s="397" t="s">
        <v>4442</v>
      </c>
      <c r="H531" s="390" t="s">
        <v>10485</v>
      </c>
      <c r="I531" s="404" t="s">
        <v>4443</v>
      </c>
      <c r="J531" s="404" t="s">
        <v>4444</v>
      </c>
      <c r="K531" s="399" t="s">
        <v>10789</v>
      </c>
      <c r="L531" s="397" t="s">
        <v>4445</v>
      </c>
      <c r="M531" s="404" t="s">
        <v>4446</v>
      </c>
      <c r="N531" s="405" t="s">
        <v>4447</v>
      </c>
      <c r="O531" s="404" t="s">
        <v>4448</v>
      </c>
      <c r="P531" s="397" t="s">
        <v>4449</v>
      </c>
      <c r="Q531" s="397" t="s">
        <v>10865</v>
      </c>
      <c r="R531" s="401" t="s">
        <v>10828</v>
      </c>
      <c r="S531" s="404" t="s">
        <v>4450</v>
      </c>
      <c r="T531" s="244" t="str">
        <f t="shared" si="14"/>
        <v>Tab5_Cell_F93</v>
      </c>
      <c r="U531" s="336" t="s">
        <v>10486</v>
      </c>
    </row>
    <row r="532" spans="1:21" ht="267.75" x14ac:dyDescent="0.2">
      <c r="A532" s="244" t="str">
        <f t="shared" si="15"/>
        <v>Tab5_Cell_F94</v>
      </c>
      <c r="B532" s="250">
        <v>5</v>
      </c>
      <c r="C532" s="250" t="s">
        <v>4451</v>
      </c>
      <c r="D532" s="250" t="s">
        <v>4452</v>
      </c>
      <c r="E532" s="394" t="s">
        <v>4453</v>
      </c>
      <c r="F532" s="394" t="s">
        <v>4454</v>
      </c>
      <c r="G532" s="394" t="s">
        <v>4455</v>
      </c>
      <c r="H532" s="394" t="s">
        <v>8779</v>
      </c>
      <c r="I532" s="394" t="s">
        <v>4456</v>
      </c>
      <c r="J532" s="394" t="s">
        <v>4457</v>
      </c>
      <c r="K532" s="394" t="s">
        <v>4458</v>
      </c>
      <c r="L532" s="394" t="s">
        <v>4459</v>
      </c>
      <c r="M532" s="394" t="s">
        <v>4460</v>
      </c>
      <c r="N532" s="394" t="s">
        <v>4461</v>
      </c>
      <c r="O532" s="394" t="s">
        <v>4462</v>
      </c>
      <c r="P532" s="394" t="s">
        <v>4463</v>
      </c>
      <c r="Q532" s="388" t="s">
        <v>10189</v>
      </c>
      <c r="R532" s="394" t="s">
        <v>10003</v>
      </c>
      <c r="S532" s="394" t="s">
        <v>4464</v>
      </c>
      <c r="T532" s="244" t="str">
        <f t="shared" si="14"/>
        <v>Tab5_Cell_F94</v>
      </c>
      <c r="U532" s="244"/>
    </row>
    <row r="533" spans="1:21" ht="165.75" x14ac:dyDescent="0.2">
      <c r="A533" s="244" t="str">
        <f t="shared" si="15"/>
        <v>Tab5_Cell_F95</v>
      </c>
      <c r="B533" s="250">
        <v>5</v>
      </c>
      <c r="C533" s="250" t="s">
        <v>4465</v>
      </c>
      <c r="D533" s="250" t="s">
        <v>4466</v>
      </c>
      <c r="E533" s="394" t="s">
        <v>4467</v>
      </c>
      <c r="F533" s="394" t="s">
        <v>4468</v>
      </c>
      <c r="G533" s="394" t="s">
        <v>4469</v>
      </c>
      <c r="H533" s="394" t="s">
        <v>4470</v>
      </c>
      <c r="I533" s="394" t="s">
        <v>4471</v>
      </c>
      <c r="J533" s="394" t="s">
        <v>4472</v>
      </c>
      <c r="K533" s="394" t="s">
        <v>4473</v>
      </c>
      <c r="L533" s="394" t="s">
        <v>4474</v>
      </c>
      <c r="M533" s="394" t="s">
        <v>4475</v>
      </c>
      <c r="N533" s="394" t="s">
        <v>4476</v>
      </c>
      <c r="O533" s="394" t="s">
        <v>4477</v>
      </c>
      <c r="P533" s="394" t="s">
        <v>4478</v>
      </c>
      <c r="Q533" s="388" t="s">
        <v>10190</v>
      </c>
      <c r="R533" s="394" t="s">
        <v>9439</v>
      </c>
      <c r="S533" s="394" t="s">
        <v>4479</v>
      </c>
      <c r="T533" s="244" t="str">
        <f t="shared" si="14"/>
        <v>Tab5_Cell_F95</v>
      </c>
      <c r="U533" s="244"/>
    </row>
    <row r="534" spans="1:21" ht="114.75" x14ac:dyDescent="0.2">
      <c r="A534" s="244" t="str">
        <f t="shared" si="15"/>
        <v>Tab5_Cell_F96</v>
      </c>
      <c r="B534" s="250">
        <v>5</v>
      </c>
      <c r="C534" s="250" t="s">
        <v>4480</v>
      </c>
      <c r="D534" s="250" t="s">
        <v>4481</v>
      </c>
      <c r="E534" s="394" t="s">
        <v>4482</v>
      </c>
      <c r="F534" s="394" t="s">
        <v>4483</v>
      </c>
      <c r="G534" s="394" t="s">
        <v>4484</v>
      </c>
      <c r="H534" s="394" t="s">
        <v>4485</v>
      </c>
      <c r="I534" s="394" t="s">
        <v>4486</v>
      </c>
      <c r="J534" s="394" t="s">
        <v>4487</v>
      </c>
      <c r="K534" s="394" t="s">
        <v>4488</v>
      </c>
      <c r="L534" s="394" t="s">
        <v>4489</v>
      </c>
      <c r="M534" s="394" t="s">
        <v>4490</v>
      </c>
      <c r="N534" s="394" t="s">
        <v>4491</v>
      </c>
      <c r="O534" s="394" t="s">
        <v>4492</v>
      </c>
      <c r="P534" s="394" t="s">
        <v>4493</v>
      </c>
      <c r="Q534" s="388" t="s">
        <v>10191</v>
      </c>
      <c r="R534" s="394" t="s">
        <v>9440</v>
      </c>
      <c r="S534" s="394" t="s">
        <v>4494</v>
      </c>
      <c r="T534" s="244" t="str">
        <f t="shared" si="14"/>
        <v>Tab5_Cell_F96</v>
      </c>
      <c r="U534" s="244"/>
    </row>
    <row r="535" spans="1:21" ht="153" x14ac:dyDescent="0.2">
      <c r="A535" s="244" t="str">
        <f t="shared" si="15"/>
        <v>Tab5_Cell_F97</v>
      </c>
      <c r="B535" s="250">
        <v>5</v>
      </c>
      <c r="C535" s="250" t="s">
        <v>4495</v>
      </c>
      <c r="D535" s="250" t="s">
        <v>4496</v>
      </c>
      <c r="E535" s="394" t="s">
        <v>4497</v>
      </c>
      <c r="F535" s="394" t="s">
        <v>4498</v>
      </c>
      <c r="G535" s="394" t="s">
        <v>4499</v>
      </c>
      <c r="H535" s="394" t="s">
        <v>4500</v>
      </c>
      <c r="I535" s="394" t="s">
        <v>4501</v>
      </c>
      <c r="J535" s="394" t="s">
        <v>4502</v>
      </c>
      <c r="K535" s="394" t="s">
        <v>4503</v>
      </c>
      <c r="L535" s="394" t="s">
        <v>4504</v>
      </c>
      <c r="M535" s="394" t="s">
        <v>4505</v>
      </c>
      <c r="N535" s="394" t="s">
        <v>4506</v>
      </c>
      <c r="O535" s="394" t="s">
        <v>4507</v>
      </c>
      <c r="P535" s="394" t="s">
        <v>4508</v>
      </c>
      <c r="Q535" s="388" t="s">
        <v>10192</v>
      </c>
      <c r="R535" s="394" t="s">
        <v>9441</v>
      </c>
      <c r="S535" s="394" t="s">
        <v>4509</v>
      </c>
      <c r="T535" s="244" t="str">
        <f t="shared" si="14"/>
        <v>Tab5_Cell_F97</v>
      </c>
      <c r="U535" s="244"/>
    </row>
    <row r="536" spans="1:21" ht="89.25" x14ac:dyDescent="0.2">
      <c r="A536" s="244" t="str">
        <f t="shared" si="15"/>
        <v>Tab5_Cell_F114</v>
      </c>
      <c r="B536" s="250">
        <v>5</v>
      </c>
      <c r="C536" s="250" t="s">
        <v>4510</v>
      </c>
      <c r="D536" s="250" t="s">
        <v>4511</v>
      </c>
      <c r="E536" s="394" t="s">
        <v>4512</v>
      </c>
      <c r="F536" s="394" t="s">
        <v>4513</v>
      </c>
      <c r="G536" s="394" t="s">
        <v>4514</v>
      </c>
      <c r="H536" s="394" t="s">
        <v>4515</v>
      </c>
      <c r="I536" s="394" t="s">
        <v>4516</v>
      </c>
      <c r="J536" s="394" t="s">
        <v>4517</v>
      </c>
      <c r="K536" s="394" t="s">
        <v>4518</v>
      </c>
      <c r="L536" s="394" t="s">
        <v>4519</v>
      </c>
      <c r="M536" s="394" t="s">
        <v>4520</v>
      </c>
      <c r="N536" s="394" t="s">
        <v>4521</v>
      </c>
      <c r="O536" s="394" t="s">
        <v>4522</v>
      </c>
      <c r="P536" s="394" t="s">
        <v>4523</v>
      </c>
      <c r="Q536" s="388" t="s">
        <v>10193</v>
      </c>
      <c r="R536" s="394" t="s">
        <v>10004</v>
      </c>
      <c r="S536" s="394" t="s">
        <v>4524</v>
      </c>
      <c r="T536" s="244" t="str">
        <f t="shared" si="14"/>
        <v>Tab5_Cell_F114</v>
      </c>
      <c r="U536" s="244"/>
    </row>
    <row r="537" spans="1:21" ht="409.5" x14ac:dyDescent="0.2">
      <c r="A537" s="244" t="str">
        <f t="shared" si="15"/>
        <v>Tab5_Cell_F115</v>
      </c>
      <c r="B537" s="250">
        <v>5</v>
      </c>
      <c r="C537" s="250" t="s">
        <v>4525</v>
      </c>
      <c r="D537" s="250" t="s">
        <v>4526</v>
      </c>
      <c r="E537" s="397" t="s">
        <v>10744</v>
      </c>
      <c r="F537" s="403" t="s">
        <v>10668</v>
      </c>
      <c r="G537" s="397" t="s">
        <v>10707</v>
      </c>
      <c r="H537" s="390" t="s">
        <v>10815</v>
      </c>
      <c r="I537" s="404" t="s">
        <v>10536</v>
      </c>
      <c r="J537" s="398" t="s">
        <v>10588</v>
      </c>
      <c r="K537" s="399" t="s">
        <v>10790</v>
      </c>
      <c r="L537" s="397" t="s">
        <v>10688</v>
      </c>
      <c r="M537" s="404" t="s">
        <v>10556</v>
      </c>
      <c r="N537" s="397" t="s">
        <v>11012</v>
      </c>
      <c r="O537" s="404" t="s">
        <v>4527</v>
      </c>
      <c r="P537" s="397" t="s">
        <v>10923</v>
      </c>
      <c r="Q537" s="397" t="s">
        <v>10866</v>
      </c>
      <c r="R537" s="401" t="s">
        <v>10829</v>
      </c>
      <c r="S537" s="402" t="s">
        <v>10635</v>
      </c>
      <c r="T537" s="244" t="str">
        <f t="shared" si="14"/>
        <v>Tab5_Cell_F115</v>
      </c>
      <c r="U537" s="311" t="s">
        <v>10466</v>
      </c>
    </row>
    <row r="538" spans="1:21" ht="63.75" x14ac:dyDescent="0.2">
      <c r="A538" s="244" t="str">
        <f t="shared" si="15"/>
        <v>Tab5_Cell_F116</v>
      </c>
      <c r="B538" s="250">
        <v>5</v>
      </c>
      <c r="C538" s="250" t="s">
        <v>4528</v>
      </c>
      <c r="D538" s="250" t="s">
        <v>4529</v>
      </c>
      <c r="E538" s="394" t="s">
        <v>4530</v>
      </c>
      <c r="F538" s="394" t="s">
        <v>4531</v>
      </c>
      <c r="G538" s="394" t="s">
        <v>4532</v>
      </c>
      <c r="H538" s="394" t="s">
        <v>4533</v>
      </c>
      <c r="I538" s="394" t="s">
        <v>4534</v>
      </c>
      <c r="J538" s="394" t="s">
        <v>4535</v>
      </c>
      <c r="K538" s="394" t="s">
        <v>4536</v>
      </c>
      <c r="L538" s="394" t="s">
        <v>4537</v>
      </c>
      <c r="M538" s="394" t="s">
        <v>4538</v>
      </c>
      <c r="N538" s="394" t="s">
        <v>4539</v>
      </c>
      <c r="O538" s="394" t="s">
        <v>4540</v>
      </c>
      <c r="P538" s="394" t="s">
        <v>4541</v>
      </c>
      <c r="Q538" s="388" t="s">
        <v>10194</v>
      </c>
      <c r="R538" s="394" t="s">
        <v>9442</v>
      </c>
      <c r="S538" s="394" t="s">
        <v>4542</v>
      </c>
      <c r="T538" s="244" t="str">
        <f t="shared" ref="T538:T601" si="16">A538</f>
        <v>Tab5_Cell_F116</v>
      </c>
      <c r="U538" s="244"/>
    </row>
    <row r="539" spans="1:21" ht="114.75" x14ac:dyDescent="0.2">
      <c r="A539" s="244" t="str">
        <f t="shared" si="15"/>
        <v>Tab5_Cell_F117</v>
      </c>
      <c r="B539" s="250">
        <v>5</v>
      </c>
      <c r="C539" s="250" t="s">
        <v>4543</v>
      </c>
      <c r="D539" s="250" t="s">
        <v>4544</v>
      </c>
      <c r="E539" s="394" t="s">
        <v>4545</v>
      </c>
      <c r="F539" s="394" t="s">
        <v>4546</v>
      </c>
      <c r="G539" s="394" t="s">
        <v>4547</v>
      </c>
      <c r="H539" s="394" t="s">
        <v>4548</v>
      </c>
      <c r="I539" s="394" t="s">
        <v>4549</v>
      </c>
      <c r="J539" s="394" t="s">
        <v>4550</v>
      </c>
      <c r="K539" s="394" t="s">
        <v>4551</v>
      </c>
      <c r="L539" s="394" t="s">
        <v>4552</v>
      </c>
      <c r="M539" s="394" t="s">
        <v>4553</v>
      </c>
      <c r="N539" s="394" t="s">
        <v>4554</v>
      </c>
      <c r="O539" s="394" t="s">
        <v>4555</v>
      </c>
      <c r="P539" s="394" t="s">
        <v>4556</v>
      </c>
      <c r="Q539" s="388" t="s">
        <v>10195</v>
      </c>
      <c r="R539" s="394" t="s">
        <v>9443</v>
      </c>
      <c r="S539" s="394" t="s">
        <v>4557</v>
      </c>
      <c r="T539" s="244" t="str">
        <f t="shared" si="16"/>
        <v>Tab5_Cell_F117</v>
      </c>
      <c r="U539" s="244"/>
    </row>
    <row r="540" spans="1:21" ht="165.75" x14ac:dyDescent="0.2">
      <c r="A540" s="244" t="str">
        <f t="shared" si="15"/>
        <v>Tab5_Cell_F118</v>
      </c>
      <c r="B540" s="250">
        <v>5</v>
      </c>
      <c r="C540" s="250" t="s">
        <v>4558</v>
      </c>
      <c r="D540" s="250" t="s">
        <v>4559</v>
      </c>
      <c r="E540" s="394" t="s">
        <v>4560</v>
      </c>
      <c r="F540" s="394" t="s">
        <v>4561</v>
      </c>
      <c r="G540" s="394" t="s">
        <v>4562</v>
      </c>
      <c r="H540" s="394" t="s">
        <v>4563</v>
      </c>
      <c r="I540" s="394" t="s">
        <v>4564</v>
      </c>
      <c r="J540" s="394" t="s">
        <v>4565</v>
      </c>
      <c r="K540" s="394" t="s">
        <v>4566</v>
      </c>
      <c r="L540" s="394" t="s">
        <v>4567</v>
      </c>
      <c r="M540" s="394" t="s">
        <v>4568</v>
      </c>
      <c r="N540" s="394" t="s">
        <v>4569</v>
      </c>
      <c r="O540" s="394" t="s">
        <v>4570</v>
      </c>
      <c r="P540" s="394" t="s">
        <v>4571</v>
      </c>
      <c r="Q540" s="394" t="s">
        <v>7885</v>
      </c>
      <c r="R540" s="394" t="s">
        <v>10005</v>
      </c>
      <c r="S540" s="394" t="s">
        <v>4572</v>
      </c>
      <c r="T540" s="244" t="str">
        <f t="shared" si="16"/>
        <v>Tab5_Cell_F118</v>
      </c>
      <c r="U540" s="244"/>
    </row>
    <row r="541" spans="1:21" ht="127.5" x14ac:dyDescent="0.2">
      <c r="A541" s="244" t="str">
        <f t="shared" si="15"/>
        <v>Tab5_Cell_F119</v>
      </c>
      <c r="B541" s="250">
        <v>5</v>
      </c>
      <c r="C541" s="250" t="s">
        <v>4573</v>
      </c>
      <c r="D541" s="250" t="s">
        <v>4574</v>
      </c>
      <c r="E541" s="394" t="s">
        <v>4575</v>
      </c>
      <c r="F541" s="394" t="s">
        <v>4576</v>
      </c>
      <c r="G541" s="394" t="s">
        <v>4577</v>
      </c>
      <c r="H541" s="394" t="s">
        <v>8780</v>
      </c>
      <c r="I541" s="394" t="s">
        <v>4578</v>
      </c>
      <c r="J541" s="394" t="s">
        <v>4579</v>
      </c>
      <c r="K541" s="394" t="s">
        <v>4580</v>
      </c>
      <c r="L541" s="394" t="s">
        <v>4581</v>
      </c>
      <c r="M541" s="394" t="s">
        <v>4582</v>
      </c>
      <c r="N541" s="394" t="s">
        <v>4583</v>
      </c>
      <c r="O541" s="394" t="s">
        <v>4584</v>
      </c>
      <c r="P541" s="394" t="s">
        <v>4585</v>
      </c>
      <c r="Q541" s="388" t="s">
        <v>10196</v>
      </c>
      <c r="R541" s="394" t="s">
        <v>10006</v>
      </c>
      <c r="S541" s="394" t="s">
        <v>4586</v>
      </c>
      <c r="T541" s="244" t="str">
        <f t="shared" si="16"/>
        <v>Tab5_Cell_F119</v>
      </c>
      <c r="U541" s="244"/>
    </row>
    <row r="542" spans="1:21" x14ac:dyDescent="0.2">
      <c r="A542" s="244" t="str">
        <f t="shared" si="15"/>
        <v>Tab5_Cell_F120</v>
      </c>
      <c r="B542" s="250">
        <v>5</v>
      </c>
      <c r="C542" s="250" t="s">
        <v>4587</v>
      </c>
      <c r="D542" s="250" t="s">
        <v>4588</v>
      </c>
      <c r="E542" s="394" t="s">
        <v>2177</v>
      </c>
      <c r="F542" s="394" t="s">
        <v>4589</v>
      </c>
      <c r="G542" s="394" t="s">
        <v>2179</v>
      </c>
      <c r="H542" s="394" t="s">
        <v>4590</v>
      </c>
      <c r="I542" s="394" t="s">
        <v>4591</v>
      </c>
      <c r="J542" s="394" t="s">
        <v>4592</v>
      </c>
      <c r="K542" s="394" t="s">
        <v>4593</v>
      </c>
      <c r="L542" s="394" t="s">
        <v>4594</v>
      </c>
      <c r="M542" s="394" t="s">
        <v>4595</v>
      </c>
      <c r="N542" s="394" t="s">
        <v>4596</v>
      </c>
      <c r="O542" s="394" t="s">
        <v>4597</v>
      </c>
      <c r="P542" s="394" t="s">
        <v>2188</v>
      </c>
      <c r="Q542" s="394" t="s">
        <v>7886</v>
      </c>
      <c r="R542" s="394" t="s">
        <v>10007</v>
      </c>
      <c r="S542" s="394" t="s">
        <v>4598</v>
      </c>
      <c r="T542" s="244" t="str">
        <f t="shared" si="16"/>
        <v>Tab5_Cell_F120</v>
      </c>
      <c r="U542" s="244"/>
    </row>
    <row r="543" spans="1:21" ht="89.25" x14ac:dyDescent="0.2">
      <c r="A543" s="244" t="str">
        <f t="shared" si="15"/>
        <v>Tab5_Cell_F121</v>
      </c>
      <c r="B543" s="250">
        <v>5</v>
      </c>
      <c r="C543" s="250" t="s">
        <v>4599</v>
      </c>
      <c r="D543" s="250" t="s">
        <v>4600</v>
      </c>
      <c r="E543" s="394" t="s">
        <v>4601</v>
      </c>
      <c r="F543" s="394" t="s">
        <v>4602</v>
      </c>
      <c r="G543" s="394" t="s">
        <v>4603</v>
      </c>
      <c r="H543" s="394" t="s">
        <v>4604</v>
      </c>
      <c r="I543" s="394" t="s">
        <v>4605</v>
      </c>
      <c r="J543" s="394" t="s">
        <v>4606</v>
      </c>
      <c r="K543" s="394" t="s">
        <v>4607</v>
      </c>
      <c r="L543" s="394" t="s">
        <v>4608</v>
      </c>
      <c r="M543" s="394" t="s">
        <v>4609</v>
      </c>
      <c r="N543" s="394" t="s">
        <v>4610</v>
      </c>
      <c r="O543" s="394" t="s">
        <v>4611</v>
      </c>
      <c r="P543" s="394" t="s">
        <v>4612</v>
      </c>
      <c r="Q543" s="394" t="s">
        <v>7887</v>
      </c>
      <c r="R543" s="394" t="s">
        <v>10008</v>
      </c>
      <c r="S543" s="394" t="s">
        <v>4613</v>
      </c>
      <c r="T543" s="244" t="str">
        <f t="shared" si="16"/>
        <v>Tab5_Cell_F121</v>
      </c>
      <c r="U543" s="244"/>
    </row>
    <row r="544" spans="1:21" ht="204" x14ac:dyDescent="0.2">
      <c r="A544" s="244" t="str">
        <f t="shared" si="15"/>
        <v>Tab5_Cell_F122</v>
      </c>
      <c r="B544" s="250">
        <v>5</v>
      </c>
      <c r="C544" s="250" t="s">
        <v>4614</v>
      </c>
      <c r="D544" s="250" t="s">
        <v>4615</v>
      </c>
      <c r="E544" s="394" t="s">
        <v>4616</v>
      </c>
      <c r="F544" s="394" t="s">
        <v>4617</v>
      </c>
      <c r="G544" s="394" t="s">
        <v>4618</v>
      </c>
      <c r="H544" s="394" t="s">
        <v>4619</v>
      </c>
      <c r="I544" s="394" t="s">
        <v>4620</v>
      </c>
      <c r="J544" s="394" t="s">
        <v>4621</v>
      </c>
      <c r="K544" s="394" t="s">
        <v>4622</v>
      </c>
      <c r="L544" s="394" t="s">
        <v>4623</v>
      </c>
      <c r="M544" s="394" t="s">
        <v>4624</v>
      </c>
      <c r="N544" s="394" t="s">
        <v>4625</v>
      </c>
      <c r="O544" s="394" t="s">
        <v>4626</v>
      </c>
      <c r="P544" s="394" t="s">
        <v>4627</v>
      </c>
      <c r="Q544" s="394" t="s">
        <v>7888</v>
      </c>
      <c r="R544" s="401" t="s">
        <v>10830</v>
      </c>
      <c r="S544" s="394" t="s">
        <v>4628</v>
      </c>
      <c r="T544" s="244" t="str">
        <f t="shared" si="16"/>
        <v>Tab5_Cell_F122</v>
      </c>
      <c r="U544" s="244"/>
    </row>
    <row r="545" spans="1:21" ht="102" x14ac:dyDescent="0.2">
      <c r="A545" s="244" t="str">
        <f t="shared" si="15"/>
        <v>Tab5_Cell_F128</v>
      </c>
      <c r="B545" s="250">
        <v>5</v>
      </c>
      <c r="C545" s="250" t="s">
        <v>4510</v>
      </c>
      <c r="D545" s="250" t="s">
        <v>4629</v>
      </c>
      <c r="E545" s="394" t="s">
        <v>4630</v>
      </c>
      <c r="F545" s="394" t="s">
        <v>4631</v>
      </c>
      <c r="G545" s="394" t="s">
        <v>4632</v>
      </c>
      <c r="H545" s="394" t="s">
        <v>4633</v>
      </c>
      <c r="I545" s="394" t="s">
        <v>4634</v>
      </c>
      <c r="J545" s="394" t="s">
        <v>4635</v>
      </c>
      <c r="K545" s="394" t="s">
        <v>4636</v>
      </c>
      <c r="L545" s="394" t="s">
        <v>4637</v>
      </c>
      <c r="M545" s="394" t="s">
        <v>4638</v>
      </c>
      <c r="N545" s="394" t="s">
        <v>4639</v>
      </c>
      <c r="O545" s="394" t="s">
        <v>4640</v>
      </c>
      <c r="P545" s="394" t="s">
        <v>4641</v>
      </c>
      <c r="Q545" s="388" t="s">
        <v>10197</v>
      </c>
      <c r="R545" s="394" t="s">
        <v>10009</v>
      </c>
      <c r="S545" s="394" t="s">
        <v>4642</v>
      </c>
      <c r="T545" s="244" t="str">
        <f t="shared" si="16"/>
        <v>Tab5_Cell_F128</v>
      </c>
      <c r="U545" s="244"/>
    </row>
    <row r="546" spans="1:21" ht="409.5" x14ac:dyDescent="0.2">
      <c r="A546" s="244" t="str">
        <f t="shared" si="15"/>
        <v>Tab5_Cell_F129</v>
      </c>
      <c r="B546" s="250">
        <v>5</v>
      </c>
      <c r="C546" s="250" t="s">
        <v>4643</v>
      </c>
      <c r="D546" s="250" t="s">
        <v>4644</v>
      </c>
      <c r="E546" s="397" t="s">
        <v>10745</v>
      </c>
      <c r="F546" s="403" t="s">
        <v>10669</v>
      </c>
      <c r="G546" s="397" t="s">
        <v>10708</v>
      </c>
      <c r="H546" s="390" t="s">
        <v>10236</v>
      </c>
      <c r="I546" s="404" t="s">
        <v>10537</v>
      </c>
      <c r="J546" s="398" t="s">
        <v>10589</v>
      </c>
      <c r="K546" s="399" t="s">
        <v>10791</v>
      </c>
      <c r="L546" s="397" t="s">
        <v>10689</v>
      </c>
      <c r="M546" s="404" t="s">
        <v>10557</v>
      </c>
      <c r="N546" s="397" t="s">
        <v>11013</v>
      </c>
      <c r="O546" s="404" t="s">
        <v>4645</v>
      </c>
      <c r="P546" s="397" t="s">
        <v>10924</v>
      </c>
      <c r="Q546" s="397" t="s">
        <v>10887</v>
      </c>
      <c r="R546" s="401" t="s">
        <v>10831</v>
      </c>
      <c r="S546" s="402" t="s">
        <v>10636</v>
      </c>
      <c r="T546" s="244" t="str">
        <f t="shared" si="16"/>
        <v>Tab5_Cell_F129</v>
      </c>
      <c r="U546" s="311" t="s">
        <v>10467</v>
      </c>
    </row>
    <row r="547" spans="1:21" ht="38.25" x14ac:dyDescent="0.2">
      <c r="A547" s="244" t="str">
        <f t="shared" ref="A547:A610" si="17">"Tab"&amp;B547&amp;"_Cell_"&amp;+D547</f>
        <v>Tab5_Cell_F130</v>
      </c>
      <c r="B547" s="250">
        <v>5</v>
      </c>
      <c r="C547" s="250" t="s">
        <v>4646</v>
      </c>
      <c r="D547" s="250" t="s">
        <v>4647</v>
      </c>
      <c r="E547" s="394" t="s">
        <v>4648</v>
      </c>
      <c r="F547" s="394" t="s">
        <v>4649</v>
      </c>
      <c r="G547" s="394" t="s">
        <v>4650</v>
      </c>
      <c r="H547" s="394" t="s">
        <v>4651</v>
      </c>
      <c r="I547" s="394" t="s">
        <v>4652</v>
      </c>
      <c r="J547" s="394" t="s">
        <v>4653</v>
      </c>
      <c r="K547" s="394" t="s">
        <v>4654</v>
      </c>
      <c r="L547" s="394" t="s">
        <v>4655</v>
      </c>
      <c r="M547" s="394" t="s">
        <v>4656</v>
      </c>
      <c r="N547" s="394" t="s">
        <v>4657</v>
      </c>
      <c r="O547" s="394" t="s">
        <v>4658</v>
      </c>
      <c r="P547" s="394" t="s">
        <v>4659</v>
      </c>
      <c r="Q547" s="397" t="s">
        <v>10888</v>
      </c>
      <c r="R547" s="394" t="s">
        <v>9444</v>
      </c>
      <c r="S547" s="394" t="s">
        <v>4660</v>
      </c>
      <c r="T547" s="244" t="str">
        <f t="shared" si="16"/>
        <v>Tab5_Cell_F130</v>
      </c>
      <c r="U547" s="244"/>
    </row>
    <row r="548" spans="1:21" x14ac:dyDescent="0.2">
      <c r="A548" s="244" t="str">
        <f t="shared" si="17"/>
        <v>Tab5_Cell_F131</v>
      </c>
      <c r="B548" s="250">
        <v>5</v>
      </c>
      <c r="C548" s="250" t="s">
        <v>4661</v>
      </c>
      <c r="D548" s="250" t="s">
        <v>4662</v>
      </c>
      <c r="E548" s="394" t="s">
        <v>4663</v>
      </c>
      <c r="F548" s="394" t="s">
        <v>4664</v>
      </c>
      <c r="G548" s="394" t="s">
        <v>4665</v>
      </c>
      <c r="H548" s="394" t="s">
        <v>4666</v>
      </c>
      <c r="I548" s="394" t="s">
        <v>4667</v>
      </c>
      <c r="J548" s="394" t="s">
        <v>4668</v>
      </c>
      <c r="K548" s="394" t="s">
        <v>4669</v>
      </c>
      <c r="L548" s="394" t="s">
        <v>4670</v>
      </c>
      <c r="M548" s="394" t="s">
        <v>4671</v>
      </c>
      <c r="N548" s="394" t="s">
        <v>4672</v>
      </c>
      <c r="O548" s="394" t="s">
        <v>4673</v>
      </c>
      <c r="P548" s="394" t="s">
        <v>4674</v>
      </c>
      <c r="Q548" s="394" t="s">
        <v>7889</v>
      </c>
      <c r="R548" s="394" t="s">
        <v>9445</v>
      </c>
      <c r="S548" s="394" t="s">
        <v>4675</v>
      </c>
      <c r="T548" s="244" t="str">
        <f t="shared" si="16"/>
        <v>Tab5_Cell_F131</v>
      </c>
      <c r="U548" s="244"/>
    </row>
    <row r="549" spans="1:21" ht="38.25" x14ac:dyDescent="0.2">
      <c r="A549" s="244" t="str">
        <f t="shared" si="17"/>
        <v>Tab5_Cell_F132</v>
      </c>
      <c r="B549" s="250">
        <v>5</v>
      </c>
      <c r="C549" s="250" t="s">
        <v>4676</v>
      </c>
      <c r="D549" s="250" t="s">
        <v>4677</v>
      </c>
      <c r="E549" s="394" t="s">
        <v>4678</v>
      </c>
      <c r="F549" s="394" t="s">
        <v>4679</v>
      </c>
      <c r="G549" s="394" t="s">
        <v>4680</v>
      </c>
      <c r="H549" s="394" t="s">
        <v>4681</v>
      </c>
      <c r="I549" s="394" t="s">
        <v>4682</v>
      </c>
      <c r="J549" s="394" t="s">
        <v>4683</v>
      </c>
      <c r="K549" s="394" t="s">
        <v>4684</v>
      </c>
      <c r="L549" s="394" t="s">
        <v>4685</v>
      </c>
      <c r="M549" s="394" t="s">
        <v>4686</v>
      </c>
      <c r="N549" s="394" t="s">
        <v>4687</v>
      </c>
      <c r="O549" s="394" t="s">
        <v>4688</v>
      </c>
      <c r="P549" s="394" t="s">
        <v>4689</v>
      </c>
      <c r="Q549" s="394" t="s">
        <v>7890</v>
      </c>
      <c r="R549" s="401" t="s">
        <v>10832</v>
      </c>
      <c r="S549" s="394" t="s">
        <v>4690</v>
      </c>
      <c r="T549" s="244" t="str">
        <f t="shared" si="16"/>
        <v>Tab5_Cell_F132</v>
      </c>
      <c r="U549" s="244"/>
    </row>
    <row r="550" spans="1:21" ht="51" x14ac:dyDescent="0.2">
      <c r="A550" s="244" t="str">
        <f t="shared" si="17"/>
        <v>Tab5_Cell_F133</v>
      </c>
      <c r="B550" s="250">
        <v>5</v>
      </c>
      <c r="C550" s="250" t="s">
        <v>4691</v>
      </c>
      <c r="D550" s="250" t="s">
        <v>4692</v>
      </c>
      <c r="E550" s="394" t="s">
        <v>4693</v>
      </c>
      <c r="F550" s="394" t="s">
        <v>4694</v>
      </c>
      <c r="G550" s="394" t="s">
        <v>4695</v>
      </c>
      <c r="H550" s="394" t="s">
        <v>4696</v>
      </c>
      <c r="I550" s="394" t="s">
        <v>4697</v>
      </c>
      <c r="J550" s="394" t="s">
        <v>4698</v>
      </c>
      <c r="K550" s="394" t="s">
        <v>4699</v>
      </c>
      <c r="L550" s="394" t="s">
        <v>4700</v>
      </c>
      <c r="M550" s="394" t="s">
        <v>4701</v>
      </c>
      <c r="N550" s="394" t="s">
        <v>4702</v>
      </c>
      <c r="O550" s="394" t="s">
        <v>4703</v>
      </c>
      <c r="P550" s="394" t="s">
        <v>4704</v>
      </c>
      <c r="Q550" s="394" t="s">
        <v>7891</v>
      </c>
      <c r="R550" s="394" t="s">
        <v>10010</v>
      </c>
      <c r="S550" s="394" t="s">
        <v>4705</v>
      </c>
      <c r="T550" s="244" t="str">
        <f t="shared" si="16"/>
        <v>Tab5_Cell_F133</v>
      </c>
      <c r="U550" s="244"/>
    </row>
    <row r="551" spans="1:21" x14ac:dyDescent="0.2">
      <c r="A551" s="244" t="str">
        <f t="shared" si="17"/>
        <v>Tab5_Cell_F134</v>
      </c>
      <c r="B551" s="250">
        <v>5</v>
      </c>
      <c r="C551" s="250" t="s">
        <v>4706</v>
      </c>
      <c r="D551" s="250" t="s">
        <v>4707</v>
      </c>
      <c r="E551" s="394" t="s">
        <v>2177</v>
      </c>
      <c r="F551" s="394" t="s">
        <v>4589</v>
      </c>
      <c r="G551" s="394" t="s">
        <v>2179</v>
      </c>
      <c r="H551" s="394" t="s">
        <v>2180</v>
      </c>
      <c r="I551" s="394" t="s">
        <v>4708</v>
      </c>
      <c r="J551" s="394" t="s">
        <v>4709</v>
      </c>
      <c r="K551" s="394" t="s">
        <v>4710</v>
      </c>
      <c r="L551" s="394" t="s">
        <v>4594</v>
      </c>
      <c r="M551" s="394" t="s">
        <v>2185</v>
      </c>
      <c r="N551" s="394" t="s">
        <v>4596</v>
      </c>
      <c r="O551" s="394" t="s">
        <v>4711</v>
      </c>
      <c r="P551" s="394" t="s">
        <v>2188</v>
      </c>
      <c r="Q551" s="394" t="s">
        <v>7748</v>
      </c>
      <c r="R551" s="394" t="s">
        <v>9889</v>
      </c>
      <c r="S551" s="394" t="s">
        <v>4712</v>
      </c>
      <c r="T551" s="244" t="str">
        <f t="shared" si="16"/>
        <v>Tab5_Cell_F134</v>
      </c>
      <c r="U551" s="244"/>
    </row>
    <row r="552" spans="1:21" x14ac:dyDescent="0.2">
      <c r="A552" s="244" t="str">
        <f t="shared" si="17"/>
        <v>Tab5_Cell_F135</v>
      </c>
      <c r="B552" s="250">
        <v>5</v>
      </c>
      <c r="C552" s="250" t="s">
        <v>4713</v>
      </c>
      <c r="D552" s="250" t="s">
        <v>4714</v>
      </c>
      <c r="E552" s="394" t="s">
        <v>4715</v>
      </c>
      <c r="F552" s="394" t="s">
        <v>4716</v>
      </c>
      <c r="G552" s="394" t="s">
        <v>4717</v>
      </c>
      <c r="H552" s="394" t="s">
        <v>4718</v>
      </c>
      <c r="I552" s="394" t="s">
        <v>4719</v>
      </c>
      <c r="J552" s="394" t="s">
        <v>4720</v>
      </c>
      <c r="K552" s="394" t="s">
        <v>4721</v>
      </c>
      <c r="L552" s="394" t="s">
        <v>4722</v>
      </c>
      <c r="M552" s="394" t="s">
        <v>4723</v>
      </c>
      <c r="N552" s="394" t="s">
        <v>4724</v>
      </c>
      <c r="O552" s="394" t="s">
        <v>4725</v>
      </c>
      <c r="P552" s="394" t="s">
        <v>4726</v>
      </c>
      <c r="Q552" s="394" t="s">
        <v>7892</v>
      </c>
      <c r="R552" s="394" t="s">
        <v>9446</v>
      </c>
      <c r="S552" s="394" t="s">
        <v>4727</v>
      </c>
      <c r="T552" s="244" t="str">
        <f t="shared" si="16"/>
        <v>Tab5_Cell_F135</v>
      </c>
      <c r="U552" s="244"/>
    </row>
    <row r="553" spans="1:21" ht="38.25" x14ac:dyDescent="0.2">
      <c r="A553" s="244" t="str">
        <f t="shared" si="17"/>
        <v>Tab5_Cell_F136</v>
      </c>
      <c r="B553" s="250">
        <v>5</v>
      </c>
      <c r="C553" s="250" t="s">
        <v>4728</v>
      </c>
      <c r="D553" s="250" t="s">
        <v>4729</v>
      </c>
      <c r="E553" s="394" t="s">
        <v>4730</v>
      </c>
      <c r="F553" s="394" t="s">
        <v>4731</v>
      </c>
      <c r="G553" s="394" t="s">
        <v>4732</v>
      </c>
      <c r="H553" s="394" t="s">
        <v>4733</v>
      </c>
      <c r="I553" s="394" t="s">
        <v>4734</v>
      </c>
      <c r="J553" s="394" t="s">
        <v>4735</v>
      </c>
      <c r="K553" s="394" t="s">
        <v>4736</v>
      </c>
      <c r="L553" s="394" t="s">
        <v>4737</v>
      </c>
      <c r="M553" s="394" t="s">
        <v>4738</v>
      </c>
      <c r="N553" s="394" t="s">
        <v>4739</v>
      </c>
      <c r="O553" s="394" t="s">
        <v>4740</v>
      </c>
      <c r="P553" s="394" t="s">
        <v>4741</v>
      </c>
      <c r="Q553" s="394" t="s">
        <v>7893</v>
      </c>
      <c r="R553" s="394" t="s">
        <v>9447</v>
      </c>
      <c r="S553" s="394" t="s">
        <v>4742</v>
      </c>
      <c r="T553" s="244" t="str">
        <f t="shared" si="16"/>
        <v>Tab5_Cell_F136</v>
      </c>
      <c r="U553" s="244"/>
    </row>
    <row r="554" spans="1:21" ht="89.25" x14ac:dyDescent="0.2">
      <c r="A554" s="244" t="str">
        <f t="shared" si="17"/>
        <v>Tab5_Cell_F142</v>
      </c>
      <c r="B554" s="250">
        <v>5</v>
      </c>
      <c r="C554" s="250" t="s">
        <v>4510</v>
      </c>
      <c r="D554" s="250" t="s">
        <v>4743</v>
      </c>
      <c r="E554" s="394" t="s">
        <v>4744</v>
      </c>
      <c r="F554" s="394" t="s">
        <v>4745</v>
      </c>
      <c r="G554" s="394" t="s">
        <v>4746</v>
      </c>
      <c r="H554" s="394" t="s">
        <v>4747</v>
      </c>
      <c r="I554" s="394" t="s">
        <v>4748</v>
      </c>
      <c r="J554" s="394" t="s">
        <v>4749</v>
      </c>
      <c r="K554" s="394" t="s">
        <v>4750</v>
      </c>
      <c r="L554" s="394" t="s">
        <v>4751</v>
      </c>
      <c r="M554" s="394" t="s">
        <v>4752</v>
      </c>
      <c r="N554" s="394" t="s">
        <v>4753</v>
      </c>
      <c r="O554" s="394" t="s">
        <v>4754</v>
      </c>
      <c r="P554" s="394" t="s">
        <v>4755</v>
      </c>
      <c r="Q554" s="388" t="s">
        <v>10198</v>
      </c>
      <c r="R554" s="394" t="s">
        <v>10011</v>
      </c>
      <c r="S554" s="394" t="s">
        <v>4756</v>
      </c>
      <c r="T554" s="244" t="str">
        <f t="shared" si="16"/>
        <v>Tab5_Cell_F142</v>
      </c>
      <c r="U554" s="244"/>
    </row>
    <row r="555" spans="1:21" ht="409.5" x14ac:dyDescent="0.2">
      <c r="A555" s="244" t="str">
        <f t="shared" si="17"/>
        <v>Tab5_Cell_F143</v>
      </c>
      <c r="B555" s="250">
        <v>5</v>
      </c>
      <c r="C555" s="250" t="s">
        <v>4757</v>
      </c>
      <c r="D555" s="250" t="s">
        <v>4758</v>
      </c>
      <c r="E555" s="397" t="s">
        <v>10746</v>
      </c>
      <c r="F555" s="403" t="s">
        <v>10670</v>
      </c>
      <c r="G555" s="397" t="s">
        <v>10709</v>
      </c>
      <c r="H555" s="390" t="s">
        <v>10237</v>
      </c>
      <c r="I555" s="404" t="s">
        <v>10538</v>
      </c>
      <c r="J555" s="398" t="s">
        <v>10590</v>
      </c>
      <c r="K555" s="399" t="s">
        <v>10792</v>
      </c>
      <c r="L555" s="397" t="s">
        <v>10690</v>
      </c>
      <c r="M555" s="404" t="s">
        <v>10558</v>
      </c>
      <c r="N555" s="397" t="s">
        <v>11014</v>
      </c>
      <c r="O555" s="404" t="s">
        <v>4759</v>
      </c>
      <c r="P555" s="397" t="s">
        <v>10925</v>
      </c>
      <c r="Q555" s="397" t="s">
        <v>10889</v>
      </c>
      <c r="R555" s="401" t="s">
        <v>10833</v>
      </c>
      <c r="S555" s="402" t="s">
        <v>10637</v>
      </c>
      <c r="T555" s="244" t="str">
        <f t="shared" si="16"/>
        <v>Tab5_Cell_F143</v>
      </c>
      <c r="U555" s="311" t="s">
        <v>10468</v>
      </c>
    </row>
    <row r="556" spans="1:21" ht="38.25" x14ac:dyDescent="0.2">
      <c r="A556" s="244" t="str">
        <f t="shared" si="17"/>
        <v>Tab5_Cell_F144</v>
      </c>
      <c r="B556" s="250">
        <v>5</v>
      </c>
      <c r="C556" s="250" t="s">
        <v>4760</v>
      </c>
      <c r="D556" s="250" t="s">
        <v>4761</v>
      </c>
      <c r="E556" s="394" t="s">
        <v>4762</v>
      </c>
      <c r="F556" s="394" t="s">
        <v>4763</v>
      </c>
      <c r="G556" s="394" t="s">
        <v>4764</v>
      </c>
      <c r="H556" s="394" t="s">
        <v>4765</v>
      </c>
      <c r="I556" s="394" t="s">
        <v>4766</v>
      </c>
      <c r="J556" s="394" t="s">
        <v>4767</v>
      </c>
      <c r="K556" s="394" t="s">
        <v>4768</v>
      </c>
      <c r="L556" s="394" t="s">
        <v>4769</v>
      </c>
      <c r="M556" s="394" t="s">
        <v>4770</v>
      </c>
      <c r="N556" s="394" t="s">
        <v>4771</v>
      </c>
      <c r="O556" s="394" t="s">
        <v>4772</v>
      </c>
      <c r="P556" s="394" t="s">
        <v>4773</v>
      </c>
      <c r="Q556" s="394" t="s">
        <v>7894</v>
      </c>
      <c r="R556" s="394" t="s">
        <v>9448</v>
      </c>
      <c r="S556" s="394" t="s">
        <v>4774</v>
      </c>
      <c r="T556" s="244" t="str">
        <f t="shared" si="16"/>
        <v>Tab5_Cell_F144</v>
      </c>
      <c r="U556" s="244"/>
    </row>
    <row r="557" spans="1:21" x14ac:dyDescent="0.2">
      <c r="A557" s="244" t="str">
        <f t="shared" si="17"/>
        <v>Tab5_Cell_F145</v>
      </c>
      <c r="B557" s="250">
        <v>5</v>
      </c>
      <c r="C557" s="250" t="s">
        <v>4775</v>
      </c>
      <c r="D557" s="250" t="s">
        <v>4776</v>
      </c>
      <c r="E557" s="394" t="s">
        <v>4663</v>
      </c>
      <c r="F557" s="394" t="s">
        <v>4664</v>
      </c>
      <c r="G557" s="394" t="s">
        <v>4665</v>
      </c>
      <c r="H557" s="394" t="s">
        <v>4666</v>
      </c>
      <c r="I557" s="394" t="s">
        <v>4667</v>
      </c>
      <c r="J557" s="394" t="s">
        <v>4668</v>
      </c>
      <c r="K557" s="394" t="s">
        <v>4669</v>
      </c>
      <c r="L557" s="394" t="s">
        <v>4670</v>
      </c>
      <c r="M557" s="394" t="s">
        <v>4671</v>
      </c>
      <c r="N557" s="394" t="s">
        <v>4672</v>
      </c>
      <c r="O557" s="394" t="s">
        <v>4673</v>
      </c>
      <c r="P557" s="394" t="s">
        <v>4674</v>
      </c>
      <c r="Q557" s="394" t="s">
        <v>7889</v>
      </c>
      <c r="R557" s="394" t="s">
        <v>9445</v>
      </c>
      <c r="S557" s="394" t="s">
        <v>4675</v>
      </c>
      <c r="T557" s="244" t="str">
        <f t="shared" si="16"/>
        <v>Tab5_Cell_F145</v>
      </c>
      <c r="U557" s="244"/>
    </row>
    <row r="558" spans="1:21" ht="38.25" x14ac:dyDescent="0.2">
      <c r="A558" s="244" t="str">
        <f t="shared" si="17"/>
        <v>Tab5_Cell_F146</v>
      </c>
      <c r="B558" s="250">
        <v>5</v>
      </c>
      <c r="C558" s="250" t="s">
        <v>4777</v>
      </c>
      <c r="D558" s="250" t="s">
        <v>4778</v>
      </c>
      <c r="E558" s="394" t="s">
        <v>4779</v>
      </c>
      <c r="F558" s="394" t="s">
        <v>4780</v>
      </c>
      <c r="G558" s="394" t="s">
        <v>4781</v>
      </c>
      <c r="H558" s="394" t="s">
        <v>4782</v>
      </c>
      <c r="I558" s="394" t="s">
        <v>4783</v>
      </c>
      <c r="J558" s="394" t="s">
        <v>4784</v>
      </c>
      <c r="K558" s="394" t="s">
        <v>4785</v>
      </c>
      <c r="L558" s="394" t="s">
        <v>4786</v>
      </c>
      <c r="M558" s="394" t="s">
        <v>4787</v>
      </c>
      <c r="N558" s="394" t="s">
        <v>4788</v>
      </c>
      <c r="O558" s="394" t="s">
        <v>4789</v>
      </c>
      <c r="P558" s="394" t="s">
        <v>4790</v>
      </c>
      <c r="Q558" s="394" t="s">
        <v>7895</v>
      </c>
      <c r="R558" s="394" t="s">
        <v>9449</v>
      </c>
      <c r="S558" s="394" t="s">
        <v>4791</v>
      </c>
      <c r="T558" s="244" t="str">
        <f t="shared" si="16"/>
        <v>Tab5_Cell_F146</v>
      </c>
      <c r="U558" s="244"/>
    </row>
    <row r="559" spans="1:21" ht="63.75" x14ac:dyDescent="0.2">
      <c r="A559" s="244" t="str">
        <f t="shared" si="17"/>
        <v>Tab5_Cell_F147</v>
      </c>
      <c r="B559" s="250">
        <v>5</v>
      </c>
      <c r="C559" s="250" t="s">
        <v>4792</v>
      </c>
      <c r="D559" s="250" t="s">
        <v>4793</v>
      </c>
      <c r="E559" s="394" t="s">
        <v>4794</v>
      </c>
      <c r="F559" s="394" t="s">
        <v>4795</v>
      </c>
      <c r="G559" s="394" t="s">
        <v>4796</v>
      </c>
      <c r="H559" s="394" t="s">
        <v>4797</v>
      </c>
      <c r="I559" s="394" t="s">
        <v>4798</v>
      </c>
      <c r="J559" s="394" t="s">
        <v>4799</v>
      </c>
      <c r="K559" s="394" t="s">
        <v>4800</v>
      </c>
      <c r="L559" s="394" t="s">
        <v>4801</v>
      </c>
      <c r="M559" s="394" t="s">
        <v>4802</v>
      </c>
      <c r="N559" s="394" t="s">
        <v>4803</v>
      </c>
      <c r="O559" s="394" t="s">
        <v>4804</v>
      </c>
      <c r="P559" s="394" t="s">
        <v>4805</v>
      </c>
      <c r="Q559" s="394" t="s">
        <v>7896</v>
      </c>
      <c r="R559" s="394" t="s">
        <v>10012</v>
      </c>
      <c r="S559" s="394" t="s">
        <v>4806</v>
      </c>
      <c r="T559" s="244" t="str">
        <f t="shared" si="16"/>
        <v>Tab5_Cell_F147</v>
      </c>
      <c r="U559" s="244"/>
    </row>
    <row r="560" spans="1:21" x14ac:dyDescent="0.2">
      <c r="A560" s="244" t="str">
        <f t="shared" si="17"/>
        <v>Tab5_Cell_F148</v>
      </c>
      <c r="B560" s="250">
        <v>5</v>
      </c>
      <c r="C560" s="250" t="s">
        <v>4807</v>
      </c>
      <c r="D560" s="250" t="s">
        <v>4808</v>
      </c>
      <c r="E560" s="394" t="s">
        <v>2177</v>
      </c>
      <c r="F560" s="394" t="s">
        <v>4589</v>
      </c>
      <c r="G560" s="394" t="s">
        <v>2179</v>
      </c>
      <c r="H560" s="394" t="s">
        <v>2180</v>
      </c>
      <c r="I560" s="394" t="s">
        <v>4708</v>
      </c>
      <c r="J560" s="394" t="s">
        <v>4709</v>
      </c>
      <c r="K560" s="394" t="s">
        <v>4710</v>
      </c>
      <c r="L560" s="394" t="s">
        <v>4594</v>
      </c>
      <c r="M560" s="394" t="s">
        <v>2185</v>
      </c>
      <c r="N560" s="394" t="s">
        <v>4596</v>
      </c>
      <c r="O560" s="394" t="s">
        <v>4711</v>
      </c>
      <c r="P560" s="394" t="s">
        <v>2188</v>
      </c>
      <c r="Q560" s="394" t="s">
        <v>7748</v>
      </c>
      <c r="R560" s="394" t="s">
        <v>9889</v>
      </c>
      <c r="S560" s="394" t="s">
        <v>4712</v>
      </c>
      <c r="T560" s="244" t="str">
        <f t="shared" si="16"/>
        <v>Tab5_Cell_F148</v>
      </c>
      <c r="U560" s="244"/>
    </row>
    <row r="561" spans="1:21" x14ac:dyDescent="0.2">
      <c r="A561" s="244" t="str">
        <f t="shared" si="17"/>
        <v>Tab5_Cell_F149</v>
      </c>
      <c r="B561" s="250">
        <v>5</v>
      </c>
      <c r="C561" s="250" t="s">
        <v>4809</v>
      </c>
      <c r="D561" s="250" t="s">
        <v>4810</v>
      </c>
      <c r="E561" s="394" t="s">
        <v>4811</v>
      </c>
      <c r="F561" s="394" t="s">
        <v>4716</v>
      </c>
      <c r="G561" s="394" t="s">
        <v>4717</v>
      </c>
      <c r="H561" s="394" t="s">
        <v>4718</v>
      </c>
      <c r="I561" s="394" t="s">
        <v>4719</v>
      </c>
      <c r="J561" s="394" t="s">
        <v>4720</v>
      </c>
      <c r="K561" s="394" t="s">
        <v>4721</v>
      </c>
      <c r="L561" s="394" t="s">
        <v>4722</v>
      </c>
      <c r="M561" s="394" t="s">
        <v>4723</v>
      </c>
      <c r="N561" s="394" t="s">
        <v>4724</v>
      </c>
      <c r="O561" s="394" t="s">
        <v>4725</v>
      </c>
      <c r="P561" s="394" t="s">
        <v>4726</v>
      </c>
      <c r="Q561" s="394" t="s">
        <v>7892</v>
      </c>
      <c r="R561" s="394" t="s">
        <v>9446</v>
      </c>
      <c r="S561" s="394" t="s">
        <v>4727</v>
      </c>
      <c r="T561" s="244" t="str">
        <f t="shared" si="16"/>
        <v>Tab5_Cell_F149</v>
      </c>
      <c r="U561" s="244"/>
    </row>
    <row r="562" spans="1:21" ht="38.25" x14ac:dyDescent="0.2">
      <c r="A562" s="244" t="str">
        <f t="shared" si="17"/>
        <v>Tab5_Cell_F150</v>
      </c>
      <c r="B562" s="250">
        <v>5</v>
      </c>
      <c r="C562" s="250" t="s">
        <v>4812</v>
      </c>
      <c r="D562" s="250" t="s">
        <v>4813</v>
      </c>
      <c r="E562" s="394" t="s">
        <v>4814</v>
      </c>
      <c r="F562" s="394" t="s">
        <v>4815</v>
      </c>
      <c r="G562" s="394" t="s">
        <v>4816</v>
      </c>
      <c r="H562" s="394" t="s">
        <v>4817</v>
      </c>
      <c r="I562" s="394" t="s">
        <v>4818</v>
      </c>
      <c r="J562" s="394" t="s">
        <v>4819</v>
      </c>
      <c r="K562" s="394" t="s">
        <v>4820</v>
      </c>
      <c r="L562" s="394" t="s">
        <v>4821</v>
      </c>
      <c r="M562" s="394" t="s">
        <v>4822</v>
      </c>
      <c r="N562" s="394" t="s">
        <v>4823</v>
      </c>
      <c r="O562" s="394" t="s">
        <v>4824</v>
      </c>
      <c r="P562" s="394" t="s">
        <v>4825</v>
      </c>
      <c r="Q562" s="394" t="s">
        <v>7897</v>
      </c>
      <c r="R562" s="394" t="s">
        <v>9450</v>
      </c>
      <c r="S562" s="394" t="s">
        <v>4826</v>
      </c>
      <c r="T562" s="244" t="str">
        <f t="shared" si="16"/>
        <v>Tab5_Cell_F150</v>
      </c>
      <c r="U562" s="244"/>
    </row>
    <row r="563" spans="1:21" ht="89.25" x14ac:dyDescent="0.2">
      <c r="A563" s="244" t="str">
        <f t="shared" si="17"/>
        <v>Tab5_Cell_F156</v>
      </c>
      <c r="B563" s="250">
        <v>5</v>
      </c>
      <c r="C563" s="250" t="s">
        <v>4510</v>
      </c>
      <c r="D563" s="250" t="s">
        <v>4827</v>
      </c>
      <c r="E563" s="394" t="s">
        <v>4828</v>
      </c>
      <c r="F563" s="394" t="s">
        <v>4829</v>
      </c>
      <c r="G563" s="394" t="s">
        <v>4830</v>
      </c>
      <c r="H563" s="394" t="s">
        <v>4831</v>
      </c>
      <c r="I563" s="394" t="s">
        <v>4832</v>
      </c>
      <c r="J563" s="394" t="s">
        <v>4833</v>
      </c>
      <c r="K563" s="394" t="s">
        <v>4834</v>
      </c>
      <c r="L563" s="394" t="s">
        <v>4835</v>
      </c>
      <c r="M563" s="394" t="s">
        <v>4836</v>
      </c>
      <c r="N563" s="394" t="s">
        <v>4837</v>
      </c>
      <c r="O563" s="394" t="s">
        <v>4838</v>
      </c>
      <c r="P563" s="394" t="s">
        <v>4839</v>
      </c>
      <c r="Q563" s="388" t="s">
        <v>10199</v>
      </c>
      <c r="R563" s="394" t="s">
        <v>10013</v>
      </c>
      <c r="S563" s="394" t="s">
        <v>4840</v>
      </c>
      <c r="T563" s="244" t="str">
        <f t="shared" si="16"/>
        <v>Tab5_Cell_F156</v>
      </c>
      <c r="U563" s="244"/>
    </row>
    <row r="564" spans="1:21" ht="409.5" x14ac:dyDescent="0.2">
      <c r="A564" s="244" t="str">
        <f t="shared" si="17"/>
        <v>Tab5_Cell_F157</v>
      </c>
      <c r="B564" s="250">
        <v>5</v>
      </c>
      <c r="C564" s="250" t="s">
        <v>4841</v>
      </c>
      <c r="D564" s="250" t="s">
        <v>4842</v>
      </c>
      <c r="E564" s="397" t="s">
        <v>10747</v>
      </c>
      <c r="F564" s="403" t="s">
        <v>10671</v>
      </c>
      <c r="G564" s="397" t="s">
        <v>10710</v>
      </c>
      <c r="H564" s="390" t="s">
        <v>10238</v>
      </c>
      <c r="I564" s="404" t="s">
        <v>10539</v>
      </c>
      <c r="J564" s="398" t="s">
        <v>10591</v>
      </c>
      <c r="K564" s="399" t="s">
        <v>10793</v>
      </c>
      <c r="L564" s="397" t="s">
        <v>10691</v>
      </c>
      <c r="M564" s="404" t="s">
        <v>10559</v>
      </c>
      <c r="N564" s="397" t="s">
        <v>11015</v>
      </c>
      <c r="O564" s="404" t="s">
        <v>4843</v>
      </c>
      <c r="P564" s="397" t="s">
        <v>10926</v>
      </c>
      <c r="Q564" s="397" t="s">
        <v>10890</v>
      </c>
      <c r="R564" s="401" t="s">
        <v>10834</v>
      </c>
      <c r="S564" s="402" t="s">
        <v>10638</v>
      </c>
      <c r="T564" s="244" t="str">
        <f t="shared" si="16"/>
        <v>Tab5_Cell_F157</v>
      </c>
      <c r="U564" s="311" t="s">
        <v>10469</v>
      </c>
    </row>
    <row r="565" spans="1:21" ht="38.25" x14ac:dyDescent="0.2">
      <c r="A565" s="244" t="str">
        <f t="shared" si="17"/>
        <v>Tab5_Cell_F158</v>
      </c>
      <c r="B565" s="250">
        <v>5</v>
      </c>
      <c r="C565" s="250" t="s">
        <v>4844</v>
      </c>
      <c r="D565" s="250" t="s">
        <v>4845</v>
      </c>
      <c r="E565" s="394" t="s">
        <v>4846</v>
      </c>
      <c r="F565" s="394" t="s">
        <v>4847</v>
      </c>
      <c r="G565" s="394" t="s">
        <v>4848</v>
      </c>
      <c r="H565" s="394" t="s">
        <v>4849</v>
      </c>
      <c r="I565" s="394" t="s">
        <v>4850</v>
      </c>
      <c r="J565" s="394" t="s">
        <v>4851</v>
      </c>
      <c r="K565" s="394" t="s">
        <v>4852</v>
      </c>
      <c r="L565" s="394" t="s">
        <v>4853</v>
      </c>
      <c r="M565" s="394" t="s">
        <v>4854</v>
      </c>
      <c r="N565" s="394" t="s">
        <v>4855</v>
      </c>
      <c r="O565" s="394" t="s">
        <v>4856</v>
      </c>
      <c r="P565" s="394" t="s">
        <v>4857</v>
      </c>
      <c r="Q565" s="394" t="s">
        <v>7898</v>
      </c>
      <c r="R565" s="394" t="s">
        <v>9451</v>
      </c>
      <c r="S565" s="394" t="s">
        <v>4858</v>
      </c>
      <c r="T565" s="244" t="str">
        <f t="shared" si="16"/>
        <v>Tab5_Cell_F158</v>
      </c>
      <c r="U565" s="244"/>
    </row>
    <row r="566" spans="1:21" x14ac:dyDescent="0.2">
      <c r="A566" s="244" t="str">
        <f t="shared" si="17"/>
        <v>Tab5_Cell_F159</v>
      </c>
      <c r="B566" s="250">
        <v>5</v>
      </c>
      <c r="C566" s="250" t="s">
        <v>4859</v>
      </c>
      <c r="D566" s="250" t="s">
        <v>4860</v>
      </c>
      <c r="E566" s="394" t="s">
        <v>4663</v>
      </c>
      <c r="F566" s="394" t="s">
        <v>4664</v>
      </c>
      <c r="G566" s="394" t="s">
        <v>4665</v>
      </c>
      <c r="H566" s="394" t="s">
        <v>4666</v>
      </c>
      <c r="I566" s="394" t="s">
        <v>4667</v>
      </c>
      <c r="J566" s="394" t="s">
        <v>4668</v>
      </c>
      <c r="K566" s="394" t="s">
        <v>4669</v>
      </c>
      <c r="L566" s="394" t="s">
        <v>4670</v>
      </c>
      <c r="M566" s="394" t="s">
        <v>4671</v>
      </c>
      <c r="N566" s="394" t="s">
        <v>4672</v>
      </c>
      <c r="O566" s="394" t="s">
        <v>4673</v>
      </c>
      <c r="P566" s="394" t="s">
        <v>4674</v>
      </c>
      <c r="Q566" s="394" t="s">
        <v>7889</v>
      </c>
      <c r="R566" s="394" t="s">
        <v>9445</v>
      </c>
      <c r="S566" s="394" t="s">
        <v>4675</v>
      </c>
      <c r="T566" s="244" t="str">
        <f t="shared" si="16"/>
        <v>Tab5_Cell_F159</v>
      </c>
      <c r="U566" s="244"/>
    </row>
    <row r="567" spans="1:21" ht="38.25" x14ac:dyDescent="0.2">
      <c r="A567" s="244" t="str">
        <f t="shared" si="17"/>
        <v>Tab5_Cell_F160</v>
      </c>
      <c r="B567" s="250">
        <v>5</v>
      </c>
      <c r="C567" s="250" t="s">
        <v>4861</v>
      </c>
      <c r="D567" s="250" t="s">
        <v>4862</v>
      </c>
      <c r="E567" s="394" t="s">
        <v>4863</v>
      </c>
      <c r="F567" s="394" t="s">
        <v>4864</v>
      </c>
      <c r="G567" s="394" t="s">
        <v>4865</v>
      </c>
      <c r="H567" s="394" t="s">
        <v>4866</v>
      </c>
      <c r="I567" s="394" t="s">
        <v>4867</v>
      </c>
      <c r="J567" s="394" t="s">
        <v>4868</v>
      </c>
      <c r="K567" s="394" t="s">
        <v>4869</v>
      </c>
      <c r="L567" s="394" t="s">
        <v>4870</v>
      </c>
      <c r="M567" s="394" t="s">
        <v>4871</v>
      </c>
      <c r="N567" s="394" t="s">
        <v>4872</v>
      </c>
      <c r="O567" s="394" t="s">
        <v>4873</v>
      </c>
      <c r="P567" s="394" t="s">
        <v>4874</v>
      </c>
      <c r="Q567" s="394" t="s">
        <v>7899</v>
      </c>
      <c r="R567" s="394" t="s">
        <v>9452</v>
      </c>
      <c r="S567" s="394" t="s">
        <v>4875</v>
      </c>
      <c r="T567" s="244" t="str">
        <f t="shared" si="16"/>
        <v>Tab5_Cell_F160</v>
      </c>
      <c r="U567" s="244"/>
    </row>
    <row r="568" spans="1:21" ht="51" x14ac:dyDescent="0.2">
      <c r="A568" s="244" t="str">
        <f t="shared" si="17"/>
        <v>Tab5_Cell_F161</v>
      </c>
      <c r="B568" s="250">
        <v>5</v>
      </c>
      <c r="C568" s="250" t="s">
        <v>4876</v>
      </c>
      <c r="D568" s="250" t="s">
        <v>4877</v>
      </c>
      <c r="E568" s="394" t="s">
        <v>4878</v>
      </c>
      <c r="F568" s="394" t="s">
        <v>4879</v>
      </c>
      <c r="G568" s="394" t="s">
        <v>4880</v>
      </c>
      <c r="H568" s="394" t="s">
        <v>4881</v>
      </c>
      <c r="I568" s="394" t="s">
        <v>4882</v>
      </c>
      <c r="J568" s="394" t="s">
        <v>4883</v>
      </c>
      <c r="K568" s="394" t="s">
        <v>4884</v>
      </c>
      <c r="L568" s="394" t="s">
        <v>4885</v>
      </c>
      <c r="M568" s="394" t="s">
        <v>4886</v>
      </c>
      <c r="N568" s="394" t="s">
        <v>4887</v>
      </c>
      <c r="O568" s="394" t="s">
        <v>4888</v>
      </c>
      <c r="P568" s="394" t="s">
        <v>4889</v>
      </c>
      <c r="Q568" s="394" t="s">
        <v>7900</v>
      </c>
      <c r="R568" s="394" t="s">
        <v>10014</v>
      </c>
      <c r="S568" s="394" t="s">
        <v>4890</v>
      </c>
      <c r="T568" s="244" t="str">
        <f t="shared" si="16"/>
        <v>Tab5_Cell_F161</v>
      </c>
      <c r="U568" s="244"/>
    </row>
    <row r="569" spans="1:21" x14ac:dyDescent="0.2">
      <c r="A569" s="244" t="str">
        <f t="shared" si="17"/>
        <v>Tab5_Cell_F162</v>
      </c>
      <c r="B569" s="250">
        <v>5</v>
      </c>
      <c r="C569" s="250" t="s">
        <v>4891</v>
      </c>
      <c r="D569" s="250" t="s">
        <v>4892</v>
      </c>
      <c r="E569" s="394" t="s">
        <v>2177</v>
      </c>
      <c r="F569" s="394" t="s">
        <v>4589</v>
      </c>
      <c r="G569" s="394" t="s">
        <v>2179</v>
      </c>
      <c r="H569" s="394" t="s">
        <v>2180</v>
      </c>
      <c r="I569" s="394" t="s">
        <v>4708</v>
      </c>
      <c r="J569" s="394" t="s">
        <v>4709</v>
      </c>
      <c r="K569" s="394" t="s">
        <v>4710</v>
      </c>
      <c r="L569" s="394" t="s">
        <v>4594</v>
      </c>
      <c r="M569" s="394" t="s">
        <v>2185</v>
      </c>
      <c r="N569" s="394" t="s">
        <v>4596</v>
      </c>
      <c r="O569" s="394" t="s">
        <v>4711</v>
      </c>
      <c r="P569" s="394" t="s">
        <v>2188</v>
      </c>
      <c r="Q569" s="394" t="s">
        <v>7748</v>
      </c>
      <c r="R569" s="394" t="s">
        <v>9889</v>
      </c>
      <c r="S569" s="394" t="s">
        <v>4712</v>
      </c>
      <c r="T569" s="244" t="str">
        <f t="shared" si="16"/>
        <v>Tab5_Cell_F162</v>
      </c>
      <c r="U569" s="244"/>
    </row>
    <row r="570" spans="1:21" x14ac:dyDescent="0.2">
      <c r="A570" s="244" t="str">
        <f t="shared" si="17"/>
        <v>Tab5_Cell_F163</v>
      </c>
      <c r="B570" s="250">
        <v>5</v>
      </c>
      <c r="C570" s="250" t="s">
        <v>4893</v>
      </c>
      <c r="D570" s="250" t="s">
        <v>4894</v>
      </c>
      <c r="E570" s="394" t="s">
        <v>4715</v>
      </c>
      <c r="F570" s="394" t="s">
        <v>4716</v>
      </c>
      <c r="G570" s="394" t="s">
        <v>4717</v>
      </c>
      <c r="H570" s="394" t="s">
        <v>4718</v>
      </c>
      <c r="I570" s="394" t="s">
        <v>4719</v>
      </c>
      <c r="J570" s="394" t="s">
        <v>4720</v>
      </c>
      <c r="K570" s="394" t="s">
        <v>4721</v>
      </c>
      <c r="L570" s="394" t="s">
        <v>4722</v>
      </c>
      <c r="M570" s="394" t="s">
        <v>4723</v>
      </c>
      <c r="N570" s="394" t="s">
        <v>4724</v>
      </c>
      <c r="O570" s="394" t="s">
        <v>4725</v>
      </c>
      <c r="P570" s="394" t="s">
        <v>4726</v>
      </c>
      <c r="Q570" s="394" t="s">
        <v>7892</v>
      </c>
      <c r="R570" s="394" t="s">
        <v>9446</v>
      </c>
      <c r="S570" s="394" t="s">
        <v>4727</v>
      </c>
      <c r="T570" s="244" t="str">
        <f t="shared" si="16"/>
        <v>Tab5_Cell_F163</v>
      </c>
      <c r="U570" s="244"/>
    </row>
    <row r="571" spans="1:21" ht="38.25" x14ac:dyDescent="0.2">
      <c r="A571" s="244" t="str">
        <f t="shared" si="17"/>
        <v>Tab5_Cell_F164</v>
      </c>
      <c r="B571" s="250">
        <v>5</v>
      </c>
      <c r="C571" s="250" t="s">
        <v>4895</v>
      </c>
      <c r="D571" s="250" t="s">
        <v>4896</v>
      </c>
      <c r="E571" s="394" t="s">
        <v>4897</v>
      </c>
      <c r="F571" s="394" t="s">
        <v>4898</v>
      </c>
      <c r="G571" s="394" t="s">
        <v>4899</v>
      </c>
      <c r="H571" s="394" t="s">
        <v>4900</v>
      </c>
      <c r="I571" s="394" t="s">
        <v>4901</v>
      </c>
      <c r="J571" s="394" t="s">
        <v>4902</v>
      </c>
      <c r="K571" s="394" t="s">
        <v>4903</v>
      </c>
      <c r="L571" s="394" t="s">
        <v>4904</v>
      </c>
      <c r="M571" s="394" t="s">
        <v>4905</v>
      </c>
      <c r="N571" s="394" t="s">
        <v>4906</v>
      </c>
      <c r="O571" s="394" t="s">
        <v>4907</v>
      </c>
      <c r="P571" s="394" t="s">
        <v>4908</v>
      </c>
      <c r="Q571" s="394" t="s">
        <v>7901</v>
      </c>
      <c r="R571" s="394" t="s">
        <v>9453</v>
      </c>
      <c r="S571" s="394" t="s">
        <v>4909</v>
      </c>
      <c r="T571" s="244" t="str">
        <f t="shared" si="16"/>
        <v>Tab5_Cell_F164</v>
      </c>
      <c r="U571" s="244"/>
    </row>
    <row r="572" spans="1:21" ht="89.25" x14ac:dyDescent="0.2">
      <c r="A572" s="244" t="str">
        <f t="shared" si="17"/>
        <v>Tab5_Cell_F170</v>
      </c>
      <c r="B572" s="250">
        <v>5</v>
      </c>
      <c r="C572" s="250" t="s">
        <v>4510</v>
      </c>
      <c r="D572" s="250" t="s">
        <v>4910</v>
      </c>
      <c r="E572" s="394" t="s">
        <v>9766</v>
      </c>
      <c r="F572" s="394" t="s">
        <v>4911</v>
      </c>
      <c r="G572" s="394" t="s">
        <v>4912</v>
      </c>
      <c r="H572" s="394" t="s">
        <v>4913</v>
      </c>
      <c r="I572" s="394" t="s">
        <v>4914</v>
      </c>
      <c r="J572" s="394" t="s">
        <v>4915</v>
      </c>
      <c r="K572" s="394" t="s">
        <v>4916</v>
      </c>
      <c r="L572" s="394" t="s">
        <v>4917</v>
      </c>
      <c r="M572" s="394" t="s">
        <v>4918</v>
      </c>
      <c r="N572" s="394" t="s">
        <v>4919</v>
      </c>
      <c r="O572" s="394" t="s">
        <v>4920</v>
      </c>
      <c r="P572" s="394" t="s">
        <v>4921</v>
      </c>
      <c r="Q572" s="388" t="s">
        <v>10200</v>
      </c>
      <c r="R572" s="394" t="s">
        <v>10015</v>
      </c>
      <c r="S572" s="394" t="s">
        <v>4922</v>
      </c>
      <c r="T572" s="244" t="str">
        <f t="shared" si="16"/>
        <v>Tab5_Cell_F170</v>
      </c>
      <c r="U572" s="244"/>
    </row>
    <row r="573" spans="1:21" ht="409.5" x14ac:dyDescent="0.2">
      <c r="A573" s="244" t="str">
        <f t="shared" si="17"/>
        <v>Tab5_Cell_F171</v>
      </c>
      <c r="B573" s="250">
        <v>5</v>
      </c>
      <c r="C573" s="250" t="s">
        <v>4923</v>
      </c>
      <c r="D573" s="250" t="s">
        <v>4924</v>
      </c>
      <c r="E573" s="397" t="s">
        <v>10748</v>
      </c>
      <c r="F573" s="403" t="s">
        <v>10672</v>
      </c>
      <c r="G573" s="397" t="s">
        <v>10711</v>
      </c>
      <c r="H573" s="390" t="s">
        <v>10239</v>
      </c>
      <c r="I573" s="404" t="s">
        <v>10540</v>
      </c>
      <c r="J573" s="398" t="s">
        <v>10592</v>
      </c>
      <c r="K573" s="399" t="s">
        <v>10794</v>
      </c>
      <c r="L573" s="397" t="s">
        <v>10692</v>
      </c>
      <c r="M573" s="404" t="s">
        <v>10560</v>
      </c>
      <c r="N573" s="397" t="s">
        <v>11016</v>
      </c>
      <c r="O573" s="404" t="s">
        <v>4925</v>
      </c>
      <c r="P573" s="397" t="s">
        <v>10927</v>
      </c>
      <c r="Q573" s="397" t="s">
        <v>10891</v>
      </c>
      <c r="R573" s="401" t="s">
        <v>10835</v>
      </c>
      <c r="S573" s="402" t="s">
        <v>10639</v>
      </c>
      <c r="T573" s="244" t="str">
        <f t="shared" si="16"/>
        <v>Tab5_Cell_F171</v>
      </c>
      <c r="U573" s="311" t="s">
        <v>10470</v>
      </c>
    </row>
    <row r="574" spans="1:21" ht="38.25" x14ac:dyDescent="0.2">
      <c r="A574" s="244" t="str">
        <f t="shared" si="17"/>
        <v>Tab5_Cell_F172</v>
      </c>
      <c r="B574" s="250">
        <v>5</v>
      </c>
      <c r="C574" s="250" t="s">
        <v>4926</v>
      </c>
      <c r="D574" s="250" t="s">
        <v>4927</v>
      </c>
      <c r="E574" s="394" t="s">
        <v>4928</v>
      </c>
      <c r="F574" s="394" t="s">
        <v>4929</v>
      </c>
      <c r="G574" s="394" t="s">
        <v>4930</v>
      </c>
      <c r="H574" s="394" t="s">
        <v>4931</v>
      </c>
      <c r="I574" s="394" t="s">
        <v>4932</v>
      </c>
      <c r="J574" s="394" t="s">
        <v>4933</v>
      </c>
      <c r="K574" s="394" t="s">
        <v>4934</v>
      </c>
      <c r="L574" s="394" t="s">
        <v>4935</v>
      </c>
      <c r="M574" s="394" t="s">
        <v>4936</v>
      </c>
      <c r="N574" s="394" t="s">
        <v>4937</v>
      </c>
      <c r="O574" s="394" t="s">
        <v>4938</v>
      </c>
      <c r="P574" s="394" t="s">
        <v>4939</v>
      </c>
      <c r="Q574" s="394" t="s">
        <v>7902</v>
      </c>
      <c r="R574" s="394" t="s">
        <v>9454</v>
      </c>
      <c r="S574" s="394" t="s">
        <v>4940</v>
      </c>
      <c r="T574" s="244" t="str">
        <f t="shared" si="16"/>
        <v>Tab5_Cell_F172</v>
      </c>
      <c r="U574" s="244"/>
    </row>
    <row r="575" spans="1:21" x14ac:dyDescent="0.2">
      <c r="A575" s="244" t="str">
        <f t="shared" si="17"/>
        <v>Tab5_Cell_F173</v>
      </c>
      <c r="B575" s="250">
        <v>5</v>
      </c>
      <c r="C575" s="250" t="s">
        <v>4941</v>
      </c>
      <c r="D575" s="250" t="s">
        <v>4942</v>
      </c>
      <c r="E575" s="394" t="s">
        <v>4943</v>
      </c>
      <c r="F575" s="394" t="s">
        <v>4664</v>
      </c>
      <c r="G575" s="394" t="s">
        <v>4665</v>
      </c>
      <c r="H575" s="394" t="s">
        <v>4666</v>
      </c>
      <c r="I575" s="394" t="s">
        <v>4667</v>
      </c>
      <c r="J575" s="394" t="s">
        <v>4668</v>
      </c>
      <c r="K575" s="394" t="s">
        <v>4669</v>
      </c>
      <c r="L575" s="394" t="s">
        <v>4670</v>
      </c>
      <c r="M575" s="394" t="s">
        <v>4671</v>
      </c>
      <c r="N575" s="394" t="s">
        <v>4672</v>
      </c>
      <c r="O575" s="394" t="s">
        <v>4673</v>
      </c>
      <c r="P575" s="394" t="s">
        <v>4674</v>
      </c>
      <c r="Q575" s="394" t="s">
        <v>7889</v>
      </c>
      <c r="R575" s="394" t="s">
        <v>9445</v>
      </c>
      <c r="S575" s="394" t="s">
        <v>4675</v>
      </c>
      <c r="T575" s="244" t="str">
        <f t="shared" si="16"/>
        <v>Tab5_Cell_F173</v>
      </c>
      <c r="U575" s="244"/>
    </row>
    <row r="576" spans="1:21" ht="38.25" x14ac:dyDescent="0.2">
      <c r="A576" s="244" t="str">
        <f t="shared" si="17"/>
        <v>Tab5_Cell_F174</v>
      </c>
      <c r="B576" s="250">
        <v>5</v>
      </c>
      <c r="C576" s="250" t="s">
        <v>4944</v>
      </c>
      <c r="D576" s="250" t="s">
        <v>4945</v>
      </c>
      <c r="E576" s="394" t="s">
        <v>4946</v>
      </c>
      <c r="F576" s="394" t="s">
        <v>4947</v>
      </c>
      <c r="G576" s="394" t="s">
        <v>4948</v>
      </c>
      <c r="H576" s="394" t="s">
        <v>4949</v>
      </c>
      <c r="I576" s="394" t="s">
        <v>4950</v>
      </c>
      <c r="J576" s="394" t="s">
        <v>4951</v>
      </c>
      <c r="K576" s="394" t="s">
        <v>4952</v>
      </c>
      <c r="L576" s="394" t="s">
        <v>4953</v>
      </c>
      <c r="M576" s="394" t="s">
        <v>4954</v>
      </c>
      <c r="N576" s="394" t="s">
        <v>4955</v>
      </c>
      <c r="O576" s="394" t="s">
        <v>4956</v>
      </c>
      <c r="P576" s="394" t="s">
        <v>4957</v>
      </c>
      <c r="Q576" s="394" t="s">
        <v>7903</v>
      </c>
      <c r="R576" s="394" t="s">
        <v>9455</v>
      </c>
      <c r="S576" s="394" t="s">
        <v>4958</v>
      </c>
      <c r="T576" s="244" t="str">
        <f t="shared" si="16"/>
        <v>Tab5_Cell_F174</v>
      </c>
      <c r="U576" s="244"/>
    </row>
    <row r="577" spans="1:21" ht="51" x14ac:dyDescent="0.2">
      <c r="A577" s="244" t="str">
        <f t="shared" si="17"/>
        <v>Tab5_Cell_F175</v>
      </c>
      <c r="B577" s="250">
        <v>5</v>
      </c>
      <c r="C577" s="250" t="s">
        <v>4959</v>
      </c>
      <c r="D577" s="250" t="s">
        <v>4960</v>
      </c>
      <c r="E577" s="394" t="s">
        <v>4961</v>
      </c>
      <c r="F577" s="394" t="s">
        <v>4962</v>
      </c>
      <c r="G577" s="394" t="s">
        <v>4963</v>
      </c>
      <c r="H577" s="394" t="s">
        <v>4964</v>
      </c>
      <c r="I577" s="394" t="s">
        <v>4965</v>
      </c>
      <c r="J577" s="394" t="s">
        <v>4966</v>
      </c>
      <c r="K577" s="394" t="s">
        <v>4967</v>
      </c>
      <c r="L577" s="394" t="s">
        <v>4968</v>
      </c>
      <c r="M577" s="394" t="s">
        <v>4969</v>
      </c>
      <c r="N577" s="394" t="s">
        <v>4970</v>
      </c>
      <c r="O577" s="394" t="s">
        <v>4971</v>
      </c>
      <c r="P577" s="394" t="s">
        <v>4972</v>
      </c>
      <c r="Q577" s="394" t="s">
        <v>7904</v>
      </c>
      <c r="R577" s="394" t="s">
        <v>10016</v>
      </c>
      <c r="S577" s="394" t="s">
        <v>4973</v>
      </c>
      <c r="T577" s="244" t="str">
        <f t="shared" si="16"/>
        <v>Tab5_Cell_F175</v>
      </c>
      <c r="U577" s="244"/>
    </row>
    <row r="578" spans="1:21" x14ac:dyDescent="0.2">
      <c r="A578" s="244" t="str">
        <f t="shared" si="17"/>
        <v>Tab5_Cell_F176</v>
      </c>
      <c r="B578" s="250">
        <v>5</v>
      </c>
      <c r="C578" s="250" t="s">
        <v>4974</v>
      </c>
      <c r="D578" s="250" t="s">
        <v>4975</v>
      </c>
      <c r="E578" s="394" t="s">
        <v>2177</v>
      </c>
      <c r="F578" s="394" t="s">
        <v>4589</v>
      </c>
      <c r="G578" s="394" t="s">
        <v>2179</v>
      </c>
      <c r="H578" s="394" t="s">
        <v>2180</v>
      </c>
      <c r="I578" s="394" t="s">
        <v>4708</v>
      </c>
      <c r="J578" s="394" t="s">
        <v>4709</v>
      </c>
      <c r="K578" s="394" t="s">
        <v>4710</v>
      </c>
      <c r="L578" s="394" t="s">
        <v>4594</v>
      </c>
      <c r="M578" s="394" t="s">
        <v>2185</v>
      </c>
      <c r="N578" s="394" t="s">
        <v>4976</v>
      </c>
      <c r="O578" s="394" t="s">
        <v>4711</v>
      </c>
      <c r="P578" s="394" t="s">
        <v>2188</v>
      </c>
      <c r="Q578" s="394" t="s">
        <v>7748</v>
      </c>
      <c r="R578" s="394" t="s">
        <v>9889</v>
      </c>
      <c r="S578" s="394" t="s">
        <v>4712</v>
      </c>
      <c r="T578" s="244" t="str">
        <f t="shared" si="16"/>
        <v>Tab5_Cell_F176</v>
      </c>
      <c r="U578" s="244"/>
    </row>
    <row r="579" spans="1:21" x14ac:dyDescent="0.2">
      <c r="A579" s="244" t="str">
        <f t="shared" si="17"/>
        <v>Tab5_Cell_F177</v>
      </c>
      <c r="B579" s="250">
        <v>5</v>
      </c>
      <c r="C579" s="250" t="s">
        <v>4977</v>
      </c>
      <c r="D579" s="250" t="s">
        <v>4978</v>
      </c>
      <c r="E579" s="394" t="s">
        <v>4715</v>
      </c>
      <c r="F579" s="394" t="s">
        <v>4716</v>
      </c>
      <c r="G579" s="394" t="s">
        <v>4717</v>
      </c>
      <c r="H579" s="394" t="s">
        <v>4718</v>
      </c>
      <c r="I579" s="394" t="s">
        <v>4719</v>
      </c>
      <c r="J579" s="394" t="s">
        <v>4720</v>
      </c>
      <c r="K579" s="394" t="s">
        <v>4721</v>
      </c>
      <c r="L579" s="394" t="s">
        <v>4722</v>
      </c>
      <c r="M579" s="394" t="s">
        <v>4723</v>
      </c>
      <c r="N579" s="394" t="s">
        <v>4724</v>
      </c>
      <c r="O579" s="394" t="s">
        <v>4725</v>
      </c>
      <c r="P579" s="394" t="s">
        <v>4726</v>
      </c>
      <c r="Q579" s="394" t="s">
        <v>7892</v>
      </c>
      <c r="R579" s="394" t="s">
        <v>9446</v>
      </c>
      <c r="S579" s="394" t="s">
        <v>4727</v>
      </c>
      <c r="T579" s="244" t="str">
        <f t="shared" si="16"/>
        <v>Tab5_Cell_F177</v>
      </c>
      <c r="U579" s="244"/>
    </row>
    <row r="580" spans="1:21" ht="38.25" x14ac:dyDescent="0.2">
      <c r="A580" s="244" t="str">
        <f t="shared" si="17"/>
        <v>Tab5_Cell_F178</v>
      </c>
      <c r="B580" s="250">
        <v>5</v>
      </c>
      <c r="C580" s="250" t="s">
        <v>4979</v>
      </c>
      <c r="D580" s="250" t="s">
        <v>4980</v>
      </c>
      <c r="E580" s="394" t="s">
        <v>4981</v>
      </c>
      <c r="F580" s="394" t="s">
        <v>4982</v>
      </c>
      <c r="G580" s="394" t="s">
        <v>4983</v>
      </c>
      <c r="H580" s="394" t="s">
        <v>4984</v>
      </c>
      <c r="I580" s="394" t="s">
        <v>4985</v>
      </c>
      <c r="J580" s="394" t="s">
        <v>4986</v>
      </c>
      <c r="K580" s="394" t="s">
        <v>4987</v>
      </c>
      <c r="L580" s="394" t="s">
        <v>4988</v>
      </c>
      <c r="M580" s="394" t="s">
        <v>4989</v>
      </c>
      <c r="N580" s="394" t="s">
        <v>4990</v>
      </c>
      <c r="O580" s="394" t="s">
        <v>4991</v>
      </c>
      <c r="P580" s="394" t="s">
        <v>4992</v>
      </c>
      <c r="Q580" s="394" t="s">
        <v>7905</v>
      </c>
      <c r="R580" s="394" t="s">
        <v>9456</v>
      </c>
      <c r="S580" s="394" t="s">
        <v>4993</v>
      </c>
      <c r="T580" s="244" t="str">
        <f t="shared" si="16"/>
        <v>Tab5_Cell_F178</v>
      </c>
      <c r="U580" s="244"/>
    </row>
    <row r="581" spans="1:21" ht="153" x14ac:dyDescent="0.2">
      <c r="A581" s="244" t="str">
        <f t="shared" si="17"/>
        <v>Tab5_Cell_F179</v>
      </c>
      <c r="B581" s="250">
        <v>5</v>
      </c>
      <c r="C581" s="250" t="s">
        <v>4994</v>
      </c>
      <c r="D581" s="250" t="s">
        <v>4995</v>
      </c>
      <c r="E581" s="394" t="s">
        <v>4996</v>
      </c>
      <c r="F581" s="394" t="s">
        <v>4997</v>
      </c>
      <c r="G581" s="394" t="s">
        <v>4998</v>
      </c>
      <c r="H581" s="394" t="s">
        <v>4999</v>
      </c>
      <c r="I581" s="394" t="s">
        <v>5000</v>
      </c>
      <c r="J581" s="394" t="s">
        <v>5001</v>
      </c>
      <c r="K581" s="394" t="s">
        <v>5002</v>
      </c>
      <c r="L581" s="394" t="s">
        <v>5003</v>
      </c>
      <c r="M581" s="394" t="s">
        <v>5004</v>
      </c>
      <c r="N581" s="394" t="s">
        <v>5005</v>
      </c>
      <c r="O581" s="394" t="s">
        <v>5006</v>
      </c>
      <c r="P581" s="394" t="s">
        <v>5007</v>
      </c>
      <c r="Q581" s="394" t="s">
        <v>7906</v>
      </c>
      <c r="R581" s="401" t="s">
        <v>10836</v>
      </c>
      <c r="S581" s="394" t="s">
        <v>5008</v>
      </c>
      <c r="T581" s="244" t="str">
        <f t="shared" si="16"/>
        <v>Tab5_Cell_F179</v>
      </c>
      <c r="U581" s="244"/>
    </row>
    <row r="582" spans="1:21" ht="409.5" x14ac:dyDescent="0.2">
      <c r="A582" s="244" t="str">
        <f t="shared" si="17"/>
        <v>Tab5_Cell_F180</v>
      </c>
      <c r="B582" s="250">
        <v>5</v>
      </c>
      <c r="C582" s="250" t="s">
        <v>5009</v>
      </c>
      <c r="D582" s="250" t="s">
        <v>5010</v>
      </c>
      <c r="E582" s="397" t="s">
        <v>10749</v>
      </c>
      <c r="F582" s="403" t="s">
        <v>10673</v>
      </c>
      <c r="G582" s="397" t="s">
        <v>10712</v>
      </c>
      <c r="H582" s="390" t="s">
        <v>10240</v>
      </c>
      <c r="I582" s="404" t="s">
        <v>10541</v>
      </c>
      <c r="J582" s="398" t="s">
        <v>10593</v>
      </c>
      <c r="K582" s="399" t="s">
        <v>10795</v>
      </c>
      <c r="L582" s="397" t="s">
        <v>10693</v>
      </c>
      <c r="M582" s="404" t="s">
        <v>10561</v>
      </c>
      <c r="N582" s="397" t="s">
        <v>11017</v>
      </c>
      <c r="O582" s="404" t="s">
        <v>5011</v>
      </c>
      <c r="P582" s="397" t="s">
        <v>10928</v>
      </c>
      <c r="Q582" s="397" t="s">
        <v>10867</v>
      </c>
      <c r="R582" s="401" t="s">
        <v>10837</v>
      </c>
      <c r="S582" s="402" t="s">
        <v>10640</v>
      </c>
      <c r="T582" s="244" t="str">
        <f t="shared" si="16"/>
        <v>Tab5_Cell_F180</v>
      </c>
      <c r="U582" s="311" t="s">
        <v>10471</v>
      </c>
    </row>
    <row r="583" spans="1:21" ht="267.75" x14ac:dyDescent="0.2">
      <c r="A583" s="244" t="str">
        <f t="shared" si="17"/>
        <v>Tab5_Cell_F181</v>
      </c>
      <c r="B583" s="250">
        <v>5</v>
      </c>
      <c r="C583" s="250" t="s">
        <v>5012</v>
      </c>
      <c r="D583" s="250" t="s">
        <v>5013</v>
      </c>
      <c r="E583" s="394" t="s">
        <v>5014</v>
      </c>
      <c r="F583" s="394" t="s">
        <v>5015</v>
      </c>
      <c r="G583" s="394" t="s">
        <v>5016</v>
      </c>
      <c r="H583" s="394" t="s">
        <v>5017</v>
      </c>
      <c r="I583" s="394" t="s">
        <v>5018</v>
      </c>
      <c r="J583" s="394" t="s">
        <v>5019</v>
      </c>
      <c r="K583" s="394" t="s">
        <v>5020</v>
      </c>
      <c r="L583" s="394" t="s">
        <v>5021</v>
      </c>
      <c r="M583" s="394" t="s">
        <v>5022</v>
      </c>
      <c r="N583" s="394" t="s">
        <v>5023</v>
      </c>
      <c r="O583" s="394" t="s">
        <v>5024</v>
      </c>
      <c r="P583" s="394" t="s">
        <v>5025</v>
      </c>
      <c r="Q583" s="394" t="s">
        <v>7907</v>
      </c>
      <c r="R583" s="401" t="s">
        <v>10838</v>
      </c>
      <c r="S583" s="394" t="s">
        <v>5026</v>
      </c>
      <c r="T583" s="244" t="str">
        <f t="shared" si="16"/>
        <v>Tab5_Cell_F181</v>
      </c>
      <c r="U583" s="244"/>
    </row>
    <row r="584" spans="1:21" ht="89.25" x14ac:dyDescent="0.2">
      <c r="A584" s="244" t="str">
        <f t="shared" si="17"/>
        <v>Tab5_Cell_F187</v>
      </c>
      <c r="B584" s="250">
        <v>5</v>
      </c>
      <c r="C584" s="250" t="s">
        <v>4510</v>
      </c>
      <c r="D584" s="250" t="s">
        <v>5027</v>
      </c>
      <c r="E584" s="394" t="s">
        <v>5028</v>
      </c>
      <c r="F584" s="394" t="s">
        <v>5029</v>
      </c>
      <c r="G584" s="394" t="s">
        <v>5030</v>
      </c>
      <c r="H584" s="394" t="s">
        <v>5031</v>
      </c>
      <c r="I584" s="394" t="s">
        <v>5032</v>
      </c>
      <c r="J584" s="394" t="s">
        <v>5033</v>
      </c>
      <c r="K584" s="394" t="s">
        <v>5034</v>
      </c>
      <c r="L584" s="394" t="s">
        <v>5035</v>
      </c>
      <c r="M584" s="394" t="s">
        <v>5036</v>
      </c>
      <c r="N584" s="394" t="s">
        <v>5037</v>
      </c>
      <c r="O584" s="394" t="s">
        <v>5038</v>
      </c>
      <c r="P584" s="394" t="s">
        <v>5039</v>
      </c>
      <c r="Q584" s="388" t="s">
        <v>10201</v>
      </c>
      <c r="R584" s="394" t="s">
        <v>10017</v>
      </c>
      <c r="S584" s="394" t="s">
        <v>5040</v>
      </c>
      <c r="T584" s="244" t="str">
        <f t="shared" si="16"/>
        <v>Tab5_Cell_F187</v>
      </c>
      <c r="U584" s="244"/>
    </row>
    <row r="585" spans="1:21" ht="408" x14ac:dyDescent="0.2">
      <c r="A585" s="244" t="str">
        <f t="shared" si="17"/>
        <v>Tab5_Cell_F188</v>
      </c>
      <c r="B585" s="250">
        <v>5</v>
      </c>
      <c r="C585" s="250" t="s">
        <v>5041</v>
      </c>
      <c r="D585" s="250" t="s">
        <v>5042</v>
      </c>
      <c r="E585" s="397" t="s">
        <v>10750</v>
      </c>
      <c r="F585" s="403" t="s">
        <v>10674</v>
      </c>
      <c r="G585" s="397" t="s">
        <v>10713</v>
      </c>
      <c r="H585" s="390" t="s">
        <v>10241</v>
      </c>
      <c r="I585" s="404" t="s">
        <v>10542</v>
      </c>
      <c r="J585" s="398" t="s">
        <v>10594</v>
      </c>
      <c r="K585" s="399" t="s">
        <v>10796</v>
      </c>
      <c r="L585" s="397" t="s">
        <v>10694</v>
      </c>
      <c r="M585" s="404" t="s">
        <v>10562</v>
      </c>
      <c r="N585" s="397" t="s">
        <v>11018</v>
      </c>
      <c r="O585" s="404" t="s">
        <v>5043</v>
      </c>
      <c r="P585" s="397" t="s">
        <v>10929</v>
      </c>
      <c r="Q585" s="397" t="s">
        <v>10892</v>
      </c>
      <c r="R585" s="401" t="s">
        <v>10839</v>
      </c>
      <c r="S585" s="402" t="s">
        <v>10641</v>
      </c>
      <c r="T585" s="244" t="str">
        <f t="shared" si="16"/>
        <v>Tab5_Cell_F188</v>
      </c>
      <c r="U585" s="311" t="s">
        <v>10472</v>
      </c>
    </row>
    <row r="586" spans="1:21" ht="38.25" x14ac:dyDescent="0.2">
      <c r="A586" s="244" t="str">
        <f t="shared" si="17"/>
        <v>Tab5_Cell_F189</v>
      </c>
      <c r="B586" s="250">
        <v>5</v>
      </c>
      <c r="C586" s="250" t="s">
        <v>5044</v>
      </c>
      <c r="D586" s="250" t="s">
        <v>5045</v>
      </c>
      <c r="E586" s="394" t="s">
        <v>5046</v>
      </c>
      <c r="F586" s="394" t="s">
        <v>5047</v>
      </c>
      <c r="G586" s="394" t="s">
        <v>5048</v>
      </c>
      <c r="H586" s="394" t="s">
        <v>5049</v>
      </c>
      <c r="I586" s="394" t="s">
        <v>5050</v>
      </c>
      <c r="J586" s="394" t="s">
        <v>5051</v>
      </c>
      <c r="K586" s="394" t="s">
        <v>5052</v>
      </c>
      <c r="L586" s="394" t="s">
        <v>5053</v>
      </c>
      <c r="M586" s="394" t="s">
        <v>5054</v>
      </c>
      <c r="N586" s="394" t="s">
        <v>5055</v>
      </c>
      <c r="O586" s="394" t="s">
        <v>5056</v>
      </c>
      <c r="P586" s="394" t="s">
        <v>5057</v>
      </c>
      <c r="Q586" s="394" t="s">
        <v>7908</v>
      </c>
      <c r="R586" s="394" t="s">
        <v>9457</v>
      </c>
      <c r="S586" s="394" t="s">
        <v>5058</v>
      </c>
      <c r="T586" s="244" t="str">
        <f t="shared" si="16"/>
        <v>Tab5_Cell_F189</v>
      </c>
      <c r="U586" s="244"/>
    </row>
    <row r="587" spans="1:21" x14ac:dyDescent="0.2">
      <c r="A587" s="244" t="str">
        <f t="shared" si="17"/>
        <v>Tab5_Cell_F190</v>
      </c>
      <c r="B587" s="250">
        <v>5</v>
      </c>
      <c r="C587" s="250" t="s">
        <v>5059</v>
      </c>
      <c r="D587" s="250" t="s">
        <v>5060</v>
      </c>
      <c r="E587" s="394" t="s">
        <v>4663</v>
      </c>
      <c r="F587" s="394" t="s">
        <v>4664</v>
      </c>
      <c r="G587" s="394" t="s">
        <v>4665</v>
      </c>
      <c r="H587" s="394" t="s">
        <v>4666</v>
      </c>
      <c r="I587" s="394" t="s">
        <v>4667</v>
      </c>
      <c r="J587" s="394" t="s">
        <v>4668</v>
      </c>
      <c r="K587" s="394" t="s">
        <v>4669</v>
      </c>
      <c r="L587" s="394" t="s">
        <v>5061</v>
      </c>
      <c r="M587" s="394" t="s">
        <v>4671</v>
      </c>
      <c r="N587" s="394" t="s">
        <v>4672</v>
      </c>
      <c r="O587" s="394" t="s">
        <v>4673</v>
      </c>
      <c r="P587" s="394" t="s">
        <v>4674</v>
      </c>
      <c r="Q587" s="394" t="s">
        <v>7889</v>
      </c>
      <c r="R587" s="394" t="s">
        <v>9445</v>
      </c>
      <c r="S587" s="394" t="s">
        <v>4675</v>
      </c>
      <c r="T587" s="244" t="str">
        <f t="shared" si="16"/>
        <v>Tab5_Cell_F190</v>
      </c>
      <c r="U587" s="244"/>
    </row>
    <row r="588" spans="1:21" ht="38.25" x14ac:dyDescent="0.2">
      <c r="A588" s="244" t="str">
        <f t="shared" si="17"/>
        <v>Tab5_Cell_F191</v>
      </c>
      <c r="B588" s="250">
        <v>5</v>
      </c>
      <c r="C588" s="250" t="s">
        <v>5062</v>
      </c>
      <c r="D588" s="250" t="s">
        <v>5063</v>
      </c>
      <c r="E588" s="394" t="s">
        <v>5064</v>
      </c>
      <c r="F588" s="394" t="s">
        <v>5065</v>
      </c>
      <c r="G588" s="394" t="s">
        <v>5066</v>
      </c>
      <c r="H588" s="394" t="s">
        <v>5067</v>
      </c>
      <c r="I588" s="394" t="s">
        <v>5068</v>
      </c>
      <c r="J588" s="394" t="s">
        <v>5069</v>
      </c>
      <c r="K588" s="394" t="s">
        <v>5070</v>
      </c>
      <c r="L588" s="394" t="s">
        <v>5071</v>
      </c>
      <c r="M588" s="394" t="s">
        <v>5072</v>
      </c>
      <c r="N588" s="394" t="s">
        <v>5073</v>
      </c>
      <c r="O588" s="394" t="s">
        <v>5074</v>
      </c>
      <c r="P588" s="394" t="s">
        <v>5075</v>
      </c>
      <c r="Q588" s="394" t="s">
        <v>7909</v>
      </c>
      <c r="R588" s="394" t="s">
        <v>9458</v>
      </c>
      <c r="S588" s="394" t="s">
        <v>5076</v>
      </c>
      <c r="T588" s="244" t="str">
        <f t="shared" si="16"/>
        <v>Tab5_Cell_F191</v>
      </c>
      <c r="U588" s="244"/>
    </row>
    <row r="589" spans="1:21" ht="51" x14ac:dyDescent="0.2">
      <c r="A589" s="244" t="str">
        <f t="shared" si="17"/>
        <v>Tab5_Cell_F192</v>
      </c>
      <c r="B589" s="250">
        <v>5</v>
      </c>
      <c r="C589" s="250" t="s">
        <v>5077</v>
      </c>
      <c r="D589" s="250" t="s">
        <v>5078</v>
      </c>
      <c r="E589" s="394" t="s">
        <v>5079</v>
      </c>
      <c r="F589" s="394" t="s">
        <v>5080</v>
      </c>
      <c r="G589" s="394" t="s">
        <v>5081</v>
      </c>
      <c r="H589" s="394" t="s">
        <v>5082</v>
      </c>
      <c r="I589" s="394" t="s">
        <v>5083</v>
      </c>
      <c r="J589" s="394" t="s">
        <v>5084</v>
      </c>
      <c r="K589" s="394" t="s">
        <v>5085</v>
      </c>
      <c r="L589" s="394" t="s">
        <v>5086</v>
      </c>
      <c r="M589" s="394" t="s">
        <v>5087</v>
      </c>
      <c r="N589" s="394" t="s">
        <v>5088</v>
      </c>
      <c r="O589" s="394" t="s">
        <v>5089</v>
      </c>
      <c r="P589" s="394" t="s">
        <v>5090</v>
      </c>
      <c r="Q589" s="394" t="s">
        <v>7910</v>
      </c>
      <c r="R589" s="394" t="s">
        <v>10018</v>
      </c>
      <c r="S589" s="394" t="s">
        <v>5091</v>
      </c>
      <c r="T589" s="244" t="str">
        <f t="shared" si="16"/>
        <v>Tab5_Cell_F192</v>
      </c>
      <c r="U589" s="244"/>
    </row>
    <row r="590" spans="1:21" x14ac:dyDescent="0.2">
      <c r="A590" s="244" t="str">
        <f t="shared" si="17"/>
        <v>Tab5_Cell_F193</v>
      </c>
      <c r="B590" s="250">
        <v>5</v>
      </c>
      <c r="C590" s="250" t="s">
        <v>5092</v>
      </c>
      <c r="D590" s="250" t="s">
        <v>5093</v>
      </c>
      <c r="E590" s="394" t="s">
        <v>2177</v>
      </c>
      <c r="F590" s="394" t="s">
        <v>4589</v>
      </c>
      <c r="G590" s="394" t="s">
        <v>2179</v>
      </c>
      <c r="H590" s="394" t="s">
        <v>2180</v>
      </c>
      <c r="I590" s="394" t="s">
        <v>4708</v>
      </c>
      <c r="J590" s="394" t="s">
        <v>4709</v>
      </c>
      <c r="K590" s="394" t="s">
        <v>4710</v>
      </c>
      <c r="L590" s="394" t="s">
        <v>4594</v>
      </c>
      <c r="M590" s="394" t="s">
        <v>2185</v>
      </c>
      <c r="N590" s="394" t="s">
        <v>4596</v>
      </c>
      <c r="O590" s="394" t="s">
        <v>4711</v>
      </c>
      <c r="P590" s="394" t="s">
        <v>2188</v>
      </c>
      <c r="Q590" s="394" t="s">
        <v>7748</v>
      </c>
      <c r="R590" s="394" t="s">
        <v>9889</v>
      </c>
      <c r="S590" s="394" t="s">
        <v>4712</v>
      </c>
      <c r="T590" s="244" t="str">
        <f t="shared" si="16"/>
        <v>Tab5_Cell_F193</v>
      </c>
      <c r="U590" s="244"/>
    </row>
    <row r="591" spans="1:21" x14ac:dyDescent="0.2">
      <c r="A591" s="244" t="str">
        <f t="shared" si="17"/>
        <v>Tab5_Cell_F194</v>
      </c>
      <c r="B591" s="250">
        <v>5</v>
      </c>
      <c r="C591" s="250" t="s">
        <v>5094</v>
      </c>
      <c r="D591" s="250" t="s">
        <v>5095</v>
      </c>
      <c r="E591" s="394" t="s">
        <v>4715</v>
      </c>
      <c r="F591" s="394" t="s">
        <v>4716</v>
      </c>
      <c r="G591" s="394" t="s">
        <v>4717</v>
      </c>
      <c r="H591" s="394" t="s">
        <v>4718</v>
      </c>
      <c r="I591" s="394" t="s">
        <v>4719</v>
      </c>
      <c r="J591" s="394" t="s">
        <v>4720</v>
      </c>
      <c r="K591" s="394" t="s">
        <v>4721</v>
      </c>
      <c r="L591" s="394" t="s">
        <v>4722</v>
      </c>
      <c r="M591" s="394" t="s">
        <v>4723</v>
      </c>
      <c r="N591" s="394" t="s">
        <v>4724</v>
      </c>
      <c r="O591" s="394" t="s">
        <v>4725</v>
      </c>
      <c r="P591" s="394" t="s">
        <v>4726</v>
      </c>
      <c r="Q591" s="394" t="s">
        <v>7892</v>
      </c>
      <c r="R591" s="394" t="s">
        <v>9446</v>
      </c>
      <c r="S591" s="394" t="s">
        <v>4727</v>
      </c>
      <c r="T591" s="244" t="str">
        <f t="shared" si="16"/>
        <v>Tab5_Cell_F194</v>
      </c>
      <c r="U591" s="244"/>
    </row>
    <row r="592" spans="1:21" ht="38.25" x14ac:dyDescent="0.2">
      <c r="A592" s="244" t="str">
        <f t="shared" si="17"/>
        <v>Tab5_Cell_F195</v>
      </c>
      <c r="B592" s="250">
        <v>5</v>
      </c>
      <c r="C592" s="250" t="s">
        <v>5096</v>
      </c>
      <c r="D592" s="250" t="s">
        <v>5097</v>
      </c>
      <c r="E592" s="394" t="s">
        <v>5098</v>
      </c>
      <c r="F592" s="394" t="s">
        <v>5099</v>
      </c>
      <c r="G592" s="394" t="s">
        <v>5100</v>
      </c>
      <c r="H592" s="394" t="s">
        <v>5101</v>
      </c>
      <c r="I592" s="394" t="s">
        <v>5102</v>
      </c>
      <c r="J592" s="394" t="s">
        <v>5103</v>
      </c>
      <c r="K592" s="394" t="s">
        <v>5104</v>
      </c>
      <c r="L592" s="394" t="s">
        <v>5105</v>
      </c>
      <c r="M592" s="394" t="s">
        <v>5106</v>
      </c>
      <c r="N592" s="394" t="s">
        <v>5107</v>
      </c>
      <c r="O592" s="394" t="s">
        <v>5108</v>
      </c>
      <c r="P592" s="394" t="s">
        <v>5109</v>
      </c>
      <c r="Q592" s="394" t="s">
        <v>7911</v>
      </c>
      <c r="R592" s="394" t="s">
        <v>9459</v>
      </c>
      <c r="S592" s="394" t="s">
        <v>5110</v>
      </c>
      <c r="T592" s="244" t="str">
        <f t="shared" si="16"/>
        <v>Tab5_Cell_F195</v>
      </c>
      <c r="U592" s="244"/>
    </row>
    <row r="593" spans="1:21" ht="127.5" x14ac:dyDescent="0.2">
      <c r="A593" s="244" t="str">
        <f t="shared" si="17"/>
        <v>Tab5_Cell_F196</v>
      </c>
      <c r="B593" s="250">
        <v>5</v>
      </c>
      <c r="C593" s="250" t="s">
        <v>5111</v>
      </c>
      <c r="D593" s="250" t="s">
        <v>5112</v>
      </c>
      <c r="E593" s="394" t="s">
        <v>5113</v>
      </c>
      <c r="F593" s="394" t="s">
        <v>5114</v>
      </c>
      <c r="G593" s="394" t="s">
        <v>5115</v>
      </c>
      <c r="H593" s="394" t="s">
        <v>5116</v>
      </c>
      <c r="I593" s="394" t="s">
        <v>5117</v>
      </c>
      <c r="J593" s="394" t="s">
        <v>5118</v>
      </c>
      <c r="K593" s="394" t="s">
        <v>5119</v>
      </c>
      <c r="L593" s="394" t="s">
        <v>5120</v>
      </c>
      <c r="M593" s="394" t="s">
        <v>5121</v>
      </c>
      <c r="N593" s="394" t="s">
        <v>5122</v>
      </c>
      <c r="O593" s="394" t="s">
        <v>5123</v>
      </c>
      <c r="P593" s="394" t="s">
        <v>5124</v>
      </c>
      <c r="Q593" s="394" t="s">
        <v>7912</v>
      </c>
      <c r="R593" s="394" t="s">
        <v>10019</v>
      </c>
      <c r="S593" s="394" t="s">
        <v>5125</v>
      </c>
      <c r="T593" s="244" t="str">
        <f t="shared" si="16"/>
        <v>Tab5_Cell_F196</v>
      </c>
      <c r="U593" s="244"/>
    </row>
    <row r="594" spans="1:21" ht="409.5" x14ac:dyDescent="0.2">
      <c r="A594" s="244" t="str">
        <f t="shared" si="17"/>
        <v>Tab5_Cell_F197</v>
      </c>
      <c r="B594" s="250">
        <v>5</v>
      </c>
      <c r="C594" s="250" t="s">
        <v>5126</v>
      </c>
      <c r="D594" s="250" t="s">
        <v>5127</v>
      </c>
      <c r="E594" s="397" t="s">
        <v>10751</v>
      </c>
      <c r="F594" s="403" t="s">
        <v>10675</v>
      </c>
      <c r="G594" s="397" t="s">
        <v>10714</v>
      </c>
      <c r="H594" s="390" t="s">
        <v>10242</v>
      </c>
      <c r="I594" s="404" t="s">
        <v>10543</v>
      </c>
      <c r="J594" s="398" t="s">
        <v>10595</v>
      </c>
      <c r="K594" s="399" t="s">
        <v>10797</v>
      </c>
      <c r="L594" s="397" t="s">
        <v>10695</v>
      </c>
      <c r="M594" s="404" t="s">
        <v>10563</v>
      </c>
      <c r="N594" s="397" t="s">
        <v>11019</v>
      </c>
      <c r="O594" s="404" t="s">
        <v>5128</v>
      </c>
      <c r="P594" s="397" t="s">
        <v>10930</v>
      </c>
      <c r="Q594" s="397" t="s">
        <v>10868</v>
      </c>
      <c r="R594" s="401" t="s">
        <v>10840</v>
      </c>
      <c r="S594" s="402" t="s">
        <v>10642</v>
      </c>
      <c r="T594" s="244" t="str">
        <f t="shared" si="16"/>
        <v>Tab5_Cell_F197</v>
      </c>
      <c r="U594" s="311" t="s">
        <v>10483</v>
      </c>
    </row>
    <row r="595" spans="1:21" ht="191.25" x14ac:dyDescent="0.2">
      <c r="A595" s="244" t="str">
        <f t="shared" si="17"/>
        <v>Tab5_Cell_F198</v>
      </c>
      <c r="B595" s="250">
        <v>5</v>
      </c>
      <c r="C595" s="250" t="s">
        <v>5129</v>
      </c>
      <c r="D595" s="250" t="s">
        <v>5130</v>
      </c>
      <c r="E595" s="394" t="s">
        <v>5131</v>
      </c>
      <c r="F595" s="394" t="s">
        <v>5132</v>
      </c>
      <c r="G595" s="394" t="s">
        <v>5133</v>
      </c>
      <c r="H595" s="394" t="s">
        <v>5134</v>
      </c>
      <c r="I595" s="394" t="s">
        <v>5135</v>
      </c>
      <c r="J595" s="394" t="s">
        <v>5136</v>
      </c>
      <c r="K595" s="394" t="s">
        <v>5137</v>
      </c>
      <c r="L595" s="394" t="s">
        <v>5138</v>
      </c>
      <c r="M595" s="394" t="s">
        <v>5139</v>
      </c>
      <c r="N595" s="394" t="s">
        <v>5140</v>
      </c>
      <c r="O595" s="394" t="s">
        <v>7295</v>
      </c>
      <c r="P595" s="394" t="s">
        <v>5141</v>
      </c>
      <c r="Q595" s="394" t="s">
        <v>7913</v>
      </c>
      <c r="R595" s="401" t="s">
        <v>10841</v>
      </c>
      <c r="S595" s="394" t="s">
        <v>5142</v>
      </c>
      <c r="T595" s="244" t="str">
        <f t="shared" si="16"/>
        <v>Tab5_Cell_F198</v>
      </c>
      <c r="U595" s="244"/>
    </row>
    <row r="596" spans="1:21" ht="409.5" x14ac:dyDescent="0.2">
      <c r="A596" s="244" t="str">
        <f t="shared" si="17"/>
        <v>Tab5_Cell_F204</v>
      </c>
      <c r="B596" s="250">
        <v>5</v>
      </c>
      <c r="C596" s="250" t="s">
        <v>5143</v>
      </c>
      <c r="D596" s="250" t="s">
        <v>5144</v>
      </c>
      <c r="E596" s="397" t="s">
        <v>10752</v>
      </c>
      <c r="F596" s="390" t="s">
        <v>10261</v>
      </c>
      <c r="G596" s="390" t="s">
        <v>10282</v>
      </c>
      <c r="H596" s="390" t="s">
        <v>10218</v>
      </c>
      <c r="I596" s="390" t="s">
        <v>10303</v>
      </c>
      <c r="J596" s="398" t="s">
        <v>10596</v>
      </c>
      <c r="K596" s="399" t="s">
        <v>10798</v>
      </c>
      <c r="L596" s="390" t="s">
        <v>10324</v>
      </c>
      <c r="M596" s="390" t="s">
        <v>10345</v>
      </c>
      <c r="N596" s="405" t="s">
        <v>10366</v>
      </c>
      <c r="O596" s="390" t="s">
        <v>10388</v>
      </c>
      <c r="P596" s="390" t="s">
        <v>10409</v>
      </c>
      <c r="Q596" s="397" t="s">
        <v>10893</v>
      </c>
      <c r="R596" s="390" t="s">
        <v>10432</v>
      </c>
      <c r="S596" s="402" t="s">
        <v>10643</v>
      </c>
      <c r="T596" s="244" t="str">
        <f t="shared" si="16"/>
        <v>Tab5_Cell_F204</v>
      </c>
      <c r="U596" s="311" t="s">
        <v>10482</v>
      </c>
    </row>
    <row r="597" spans="1:21" ht="409.5" x14ac:dyDescent="0.2">
      <c r="A597" s="244" t="str">
        <f t="shared" si="17"/>
        <v>Tab5_Cell_F205</v>
      </c>
      <c r="B597" s="250">
        <v>5</v>
      </c>
      <c r="C597" s="250" t="s">
        <v>5145</v>
      </c>
      <c r="D597" s="250" t="s">
        <v>5146</v>
      </c>
      <c r="E597" s="397" t="s">
        <v>10753</v>
      </c>
      <c r="F597" s="390" t="s">
        <v>10262</v>
      </c>
      <c r="G597" s="390" t="s">
        <v>10283</v>
      </c>
      <c r="H597" s="390" t="s">
        <v>10217</v>
      </c>
      <c r="I597" s="390" t="s">
        <v>10304</v>
      </c>
      <c r="J597" s="398" t="s">
        <v>10597</v>
      </c>
      <c r="K597" s="399" t="s">
        <v>10799</v>
      </c>
      <c r="L597" s="390" t="s">
        <v>10325</v>
      </c>
      <c r="M597" s="390" t="s">
        <v>10346</v>
      </c>
      <c r="N597" s="405" t="s">
        <v>10367</v>
      </c>
      <c r="O597" s="390" t="s">
        <v>10389</v>
      </c>
      <c r="P597" s="390" t="s">
        <v>10410</v>
      </c>
      <c r="Q597" s="397" t="s">
        <v>10894</v>
      </c>
      <c r="R597" s="390" t="s">
        <v>10433</v>
      </c>
      <c r="S597" s="402" t="s">
        <v>10644</v>
      </c>
      <c r="T597" s="244" t="str">
        <f t="shared" si="16"/>
        <v>Tab5_Cell_F205</v>
      </c>
      <c r="U597" s="311" t="s">
        <v>10481</v>
      </c>
    </row>
    <row r="598" spans="1:21" ht="409.5" x14ac:dyDescent="0.2">
      <c r="A598" s="244" t="str">
        <f t="shared" si="17"/>
        <v>Tab5_Cell_F219</v>
      </c>
      <c r="B598" s="250">
        <v>5</v>
      </c>
      <c r="C598" s="250" t="s">
        <v>5147</v>
      </c>
      <c r="D598" s="250" t="s">
        <v>5148</v>
      </c>
      <c r="E598" s="397" t="s">
        <v>10754</v>
      </c>
      <c r="F598" s="390" t="s">
        <v>10263</v>
      </c>
      <c r="G598" s="390" t="s">
        <v>10284</v>
      </c>
      <c r="H598" s="390" t="s">
        <v>10243</v>
      </c>
      <c r="I598" s="390" t="s">
        <v>10305</v>
      </c>
      <c r="J598" s="398" t="s">
        <v>10598</v>
      </c>
      <c r="K598" s="399" t="s">
        <v>10800</v>
      </c>
      <c r="L598" s="390" t="s">
        <v>10326</v>
      </c>
      <c r="M598" s="390" t="s">
        <v>10347</v>
      </c>
      <c r="N598" s="405" t="s">
        <v>10368</v>
      </c>
      <c r="O598" s="390" t="s">
        <v>10390</v>
      </c>
      <c r="P598" s="390" t="s">
        <v>10411</v>
      </c>
      <c r="Q598" s="397" t="s">
        <v>10895</v>
      </c>
      <c r="R598" s="390" t="s">
        <v>10434</v>
      </c>
      <c r="S598" s="402" t="s">
        <v>10645</v>
      </c>
      <c r="T598" s="244" t="str">
        <f t="shared" si="16"/>
        <v>Tab5_Cell_F219</v>
      </c>
      <c r="U598" s="311" t="s">
        <v>10480</v>
      </c>
    </row>
    <row r="599" spans="1:21" ht="409.5" x14ac:dyDescent="0.2">
      <c r="A599" s="244" t="str">
        <f t="shared" si="17"/>
        <v>Tab5_Cell_F220</v>
      </c>
      <c r="B599" s="250">
        <v>5</v>
      </c>
      <c r="C599" s="250" t="s">
        <v>5149</v>
      </c>
      <c r="D599" s="250" t="s">
        <v>5150</v>
      </c>
      <c r="E599" s="397" t="s">
        <v>10755</v>
      </c>
      <c r="F599" s="390" t="s">
        <v>10264</v>
      </c>
      <c r="G599" s="390" t="s">
        <v>10285</v>
      </c>
      <c r="H599" s="390" t="s">
        <v>10244</v>
      </c>
      <c r="I599" s="390" t="s">
        <v>10306</v>
      </c>
      <c r="J599" s="398" t="s">
        <v>10599</v>
      </c>
      <c r="K599" s="399" t="s">
        <v>10801</v>
      </c>
      <c r="L599" s="390" t="s">
        <v>10327</v>
      </c>
      <c r="M599" s="390" t="s">
        <v>10348</v>
      </c>
      <c r="N599" s="405" t="s">
        <v>10369</v>
      </c>
      <c r="O599" s="390" t="s">
        <v>10391</v>
      </c>
      <c r="P599" s="390" t="s">
        <v>10412</v>
      </c>
      <c r="Q599" s="397" t="s">
        <v>10896</v>
      </c>
      <c r="R599" s="390" t="s">
        <v>10435</v>
      </c>
      <c r="S599" s="402" t="s">
        <v>10646</v>
      </c>
      <c r="T599" s="244" t="str">
        <f t="shared" si="16"/>
        <v>Tab5_Cell_F220</v>
      </c>
      <c r="U599" s="311" t="s">
        <v>10479</v>
      </c>
    </row>
    <row r="600" spans="1:21" ht="127.5" x14ac:dyDescent="0.2">
      <c r="A600" s="244" t="str">
        <f t="shared" si="17"/>
        <v>Tab5_Cell_F221</v>
      </c>
      <c r="B600" s="250">
        <v>5</v>
      </c>
      <c r="C600" s="250" t="s">
        <v>5152</v>
      </c>
      <c r="D600" s="250" t="s">
        <v>5153</v>
      </c>
      <c r="E600" s="394" t="s">
        <v>5154</v>
      </c>
      <c r="F600" s="394" t="s">
        <v>5155</v>
      </c>
      <c r="G600" s="394" t="s">
        <v>5156</v>
      </c>
      <c r="H600" s="394" t="s">
        <v>5157</v>
      </c>
      <c r="I600" s="394" t="s">
        <v>5158</v>
      </c>
      <c r="J600" s="394" t="s">
        <v>5159</v>
      </c>
      <c r="K600" s="394" t="s">
        <v>5160</v>
      </c>
      <c r="L600" s="394" t="s">
        <v>5161</v>
      </c>
      <c r="M600" s="394" t="s">
        <v>5162</v>
      </c>
      <c r="N600" s="394" t="s">
        <v>5163</v>
      </c>
      <c r="O600" s="394" t="s">
        <v>5151</v>
      </c>
      <c r="P600" s="394" t="s">
        <v>5165</v>
      </c>
      <c r="Q600" s="394" t="s">
        <v>7914</v>
      </c>
      <c r="R600" s="401" t="s">
        <v>10842</v>
      </c>
      <c r="S600" s="394" t="s">
        <v>5166</v>
      </c>
      <c r="T600" s="244" t="str">
        <f t="shared" si="16"/>
        <v>Tab5_Cell_F221</v>
      </c>
      <c r="U600" s="244"/>
    </row>
    <row r="601" spans="1:21" ht="127.5" x14ac:dyDescent="0.2">
      <c r="A601" s="244" t="str">
        <f t="shared" si="17"/>
        <v>Tab5_Cell_F222</v>
      </c>
      <c r="B601" s="250">
        <v>5</v>
      </c>
      <c r="C601" s="250" t="s">
        <v>5167</v>
      </c>
      <c r="D601" s="250" t="s">
        <v>5168</v>
      </c>
      <c r="E601" s="394" t="s">
        <v>5169</v>
      </c>
      <c r="F601" s="394" t="s">
        <v>5170</v>
      </c>
      <c r="G601" s="394" t="s">
        <v>5171</v>
      </c>
      <c r="H601" s="394" t="s">
        <v>5172</v>
      </c>
      <c r="I601" s="394" t="s">
        <v>6678</v>
      </c>
      <c r="J601" s="394" t="s">
        <v>5173</v>
      </c>
      <c r="K601" s="394" t="s">
        <v>5174</v>
      </c>
      <c r="L601" s="394" t="s">
        <v>5175</v>
      </c>
      <c r="M601" s="394" t="s">
        <v>6679</v>
      </c>
      <c r="N601" s="394" t="s">
        <v>5176</v>
      </c>
      <c r="O601" s="394" t="s">
        <v>5164</v>
      </c>
      <c r="P601" s="394" t="s">
        <v>7464</v>
      </c>
      <c r="Q601" s="394" t="s">
        <v>7915</v>
      </c>
      <c r="R601" s="401" t="s">
        <v>10843</v>
      </c>
      <c r="S601" s="394" t="s">
        <v>6680</v>
      </c>
      <c r="T601" s="244" t="str">
        <f t="shared" si="16"/>
        <v>Tab5_Cell_F222</v>
      </c>
      <c r="U601" s="244"/>
    </row>
    <row r="602" spans="1:21" ht="178.5" x14ac:dyDescent="0.2">
      <c r="A602" s="244" t="str">
        <f t="shared" si="17"/>
        <v>Tab5_Cell_F223</v>
      </c>
      <c r="B602" s="250">
        <v>5</v>
      </c>
      <c r="C602" s="250" t="s">
        <v>5178</v>
      </c>
      <c r="D602" s="250" t="s">
        <v>5179</v>
      </c>
      <c r="E602" s="394" t="s">
        <v>11152</v>
      </c>
      <c r="F602" s="394" t="s">
        <v>11153</v>
      </c>
      <c r="G602" s="394" t="s">
        <v>11154</v>
      </c>
      <c r="H602" s="394" t="s">
        <v>11155</v>
      </c>
      <c r="I602" s="394" t="s">
        <v>11156</v>
      </c>
      <c r="J602" s="394" t="s">
        <v>11157</v>
      </c>
      <c r="K602" s="394" t="s">
        <v>11158</v>
      </c>
      <c r="L602" s="394" t="s">
        <v>11159</v>
      </c>
      <c r="M602" s="394" t="s">
        <v>11160</v>
      </c>
      <c r="N602" s="394" t="s">
        <v>11161</v>
      </c>
      <c r="O602" s="394" t="s">
        <v>5177</v>
      </c>
      <c r="P602" s="394" t="s">
        <v>11162</v>
      </c>
      <c r="Q602" s="394" t="s">
        <v>11163</v>
      </c>
      <c r="R602" s="394" t="s">
        <v>10020</v>
      </c>
      <c r="S602" s="394" t="s">
        <v>11164</v>
      </c>
      <c r="T602" s="244" t="str">
        <f t="shared" ref="T602:T665" si="18">A602</f>
        <v>Tab5_Cell_F223</v>
      </c>
      <c r="U602" s="244"/>
    </row>
    <row r="603" spans="1:21" ht="25.5" x14ac:dyDescent="0.2">
      <c r="A603" s="244" t="str">
        <f t="shared" si="17"/>
        <v>Tab5_Cell_F224</v>
      </c>
      <c r="B603" s="250">
        <v>5</v>
      </c>
      <c r="C603" s="250" t="s">
        <v>5181</v>
      </c>
      <c r="D603" s="250" t="s">
        <v>5182</v>
      </c>
      <c r="E603" s="394" t="s">
        <v>5183</v>
      </c>
      <c r="F603" s="394" t="s">
        <v>5184</v>
      </c>
      <c r="G603" s="394" t="s">
        <v>5185</v>
      </c>
      <c r="H603" s="394" t="s">
        <v>5186</v>
      </c>
      <c r="I603" s="394" t="s">
        <v>5187</v>
      </c>
      <c r="J603" s="394" t="s">
        <v>5188</v>
      </c>
      <c r="K603" s="394" t="s">
        <v>5189</v>
      </c>
      <c r="L603" s="394" t="s">
        <v>5190</v>
      </c>
      <c r="M603" s="394" t="s">
        <v>5191</v>
      </c>
      <c r="N603" s="394" t="s">
        <v>5192</v>
      </c>
      <c r="O603" s="394" t="s">
        <v>5180</v>
      </c>
      <c r="P603" s="394" t="s">
        <v>5193</v>
      </c>
      <c r="Q603" s="394" t="s">
        <v>7916</v>
      </c>
      <c r="R603" s="394" t="s">
        <v>9460</v>
      </c>
      <c r="S603" s="394" t="s">
        <v>5194</v>
      </c>
      <c r="T603" s="244" t="str">
        <f t="shared" si="18"/>
        <v>Tab5_Cell_F224</v>
      </c>
      <c r="U603" s="244"/>
    </row>
    <row r="604" spans="1:21" ht="409.5" x14ac:dyDescent="0.2">
      <c r="A604" s="244" t="str">
        <f t="shared" si="17"/>
        <v>Tab5_Cell_F225</v>
      </c>
      <c r="B604" s="250">
        <v>5</v>
      </c>
      <c r="C604" s="250" t="s">
        <v>5195</v>
      </c>
      <c r="D604" s="250" t="s">
        <v>5196</v>
      </c>
      <c r="E604" s="397" t="s">
        <v>10756</v>
      </c>
      <c r="F604" s="390" t="s">
        <v>10265</v>
      </c>
      <c r="G604" s="390" t="s">
        <v>10286</v>
      </c>
      <c r="H604" s="390" t="s">
        <v>10245</v>
      </c>
      <c r="I604" s="390" t="s">
        <v>10307</v>
      </c>
      <c r="J604" s="398" t="s">
        <v>10600</v>
      </c>
      <c r="K604" s="399" t="s">
        <v>10802</v>
      </c>
      <c r="L604" s="390" t="s">
        <v>10328</v>
      </c>
      <c r="M604" s="390" t="s">
        <v>10349</v>
      </c>
      <c r="N604" s="405" t="s">
        <v>10370</v>
      </c>
      <c r="O604" s="390" t="s">
        <v>10392</v>
      </c>
      <c r="P604" s="390" t="s">
        <v>10413</v>
      </c>
      <c r="Q604" s="397" t="s">
        <v>10897</v>
      </c>
      <c r="R604" s="390" t="s">
        <v>10436</v>
      </c>
      <c r="S604" s="402" t="s">
        <v>10647</v>
      </c>
      <c r="T604" s="244" t="str">
        <f t="shared" si="18"/>
        <v>Tab5_Cell_F225</v>
      </c>
      <c r="U604" s="311" t="s">
        <v>10478</v>
      </c>
    </row>
    <row r="605" spans="1:21" ht="102" x14ac:dyDescent="0.2">
      <c r="A605" s="244" t="str">
        <f t="shared" si="17"/>
        <v>Tab5_Cell_F226</v>
      </c>
      <c r="B605" s="250">
        <v>5</v>
      </c>
      <c r="C605" s="250" t="s">
        <v>5197</v>
      </c>
      <c r="D605" s="250" t="s">
        <v>5198</v>
      </c>
      <c r="E605" s="397" t="s">
        <v>10757</v>
      </c>
      <c r="F605" s="390" t="s">
        <v>10266</v>
      </c>
      <c r="G605" s="390" t="s">
        <v>10287</v>
      </c>
      <c r="H605" s="390" t="s">
        <v>10246</v>
      </c>
      <c r="I605" s="390" t="s">
        <v>10308</v>
      </c>
      <c r="J605" s="398" t="s">
        <v>10601</v>
      </c>
      <c r="K605" s="399" t="s">
        <v>10803</v>
      </c>
      <c r="L605" s="390" t="s">
        <v>10329</v>
      </c>
      <c r="M605" s="390" t="s">
        <v>10350</v>
      </c>
      <c r="N605" s="405" t="s">
        <v>10371</v>
      </c>
      <c r="O605" s="390" t="s">
        <v>10393</v>
      </c>
      <c r="P605" s="390" t="s">
        <v>10414</v>
      </c>
      <c r="Q605" s="397" t="s">
        <v>10898</v>
      </c>
      <c r="R605" s="390" t="s">
        <v>10437</v>
      </c>
      <c r="S605" s="402" t="s">
        <v>10648</v>
      </c>
      <c r="T605" s="244" t="str">
        <f t="shared" si="18"/>
        <v>Tab5_Cell_F226</v>
      </c>
      <c r="U605" s="311" t="s">
        <v>10477</v>
      </c>
    </row>
    <row r="606" spans="1:21" x14ac:dyDescent="0.2">
      <c r="A606" s="244" t="str">
        <f t="shared" si="17"/>
        <v>Tab5_Cell_F227</v>
      </c>
      <c r="B606" s="250">
        <v>5</v>
      </c>
      <c r="C606" s="250" t="s">
        <v>5201</v>
      </c>
      <c r="D606" s="250" t="s">
        <v>5202</v>
      </c>
      <c r="E606" s="394" t="s">
        <v>5203</v>
      </c>
      <c r="F606" s="394" t="s">
        <v>5204</v>
      </c>
      <c r="G606" s="394" t="s">
        <v>5205</v>
      </c>
      <c r="H606" s="394" t="s">
        <v>5206</v>
      </c>
      <c r="I606" s="394" t="s">
        <v>5207</v>
      </c>
      <c r="J606" s="394" t="s">
        <v>5208</v>
      </c>
      <c r="K606" s="394" t="s">
        <v>5209</v>
      </c>
      <c r="L606" s="394" t="s">
        <v>5210</v>
      </c>
      <c r="M606" s="394" t="s">
        <v>5211</v>
      </c>
      <c r="N606" s="394" t="s">
        <v>5212</v>
      </c>
      <c r="O606" s="394" t="s">
        <v>5200</v>
      </c>
      <c r="P606" s="394" t="s">
        <v>5214</v>
      </c>
      <c r="Q606" s="394" t="s">
        <v>7917</v>
      </c>
      <c r="R606" s="394" t="s">
        <v>9461</v>
      </c>
      <c r="S606" s="394" t="s">
        <v>5215</v>
      </c>
      <c r="T606" s="244" t="str">
        <f t="shared" si="18"/>
        <v>Tab5_Cell_F227</v>
      </c>
      <c r="U606" s="244"/>
    </row>
    <row r="607" spans="1:21" x14ac:dyDescent="0.2">
      <c r="A607" s="244" t="str">
        <f t="shared" si="17"/>
        <v>Tab5_Cell_F228</v>
      </c>
      <c r="B607" s="250">
        <v>5</v>
      </c>
      <c r="C607" s="250" t="s">
        <v>5216</v>
      </c>
      <c r="D607" s="250" t="s">
        <v>5217</v>
      </c>
      <c r="E607" s="394" t="s">
        <v>5218</v>
      </c>
      <c r="F607" s="394" t="s">
        <v>5219</v>
      </c>
      <c r="G607" s="394" t="s">
        <v>5220</v>
      </c>
      <c r="H607" s="394" t="s">
        <v>5221</v>
      </c>
      <c r="I607" s="394" t="s">
        <v>5222</v>
      </c>
      <c r="J607" s="394" t="s">
        <v>5223</v>
      </c>
      <c r="K607" s="394" t="s">
        <v>5224</v>
      </c>
      <c r="L607" s="394" t="s">
        <v>5225</v>
      </c>
      <c r="M607" s="394" t="s">
        <v>5226</v>
      </c>
      <c r="N607" s="394" t="s">
        <v>5227</v>
      </c>
      <c r="O607" s="394" t="s">
        <v>5213</v>
      </c>
      <c r="P607" s="394" t="s">
        <v>5229</v>
      </c>
      <c r="Q607" s="394" t="s">
        <v>7918</v>
      </c>
      <c r="R607" s="394" t="s">
        <v>9462</v>
      </c>
      <c r="S607" s="394" t="s">
        <v>5230</v>
      </c>
      <c r="T607" s="244" t="str">
        <f t="shared" si="18"/>
        <v>Tab5_Cell_F228</v>
      </c>
      <c r="U607" s="244"/>
    </row>
    <row r="608" spans="1:21" x14ac:dyDescent="0.2">
      <c r="A608" s="244" t="str">
        <f t="shared" si="17"/>
        <v>Tab5_Cell_F229</v>
      </c>
      <c r="B608" s="250">
        <v>5</v>
      </c>
      <c r="C608" s="250" t="s">
        <v>5231</v>
      </c>
      <c r="D608" s="250" t="s">
        <v>5232</v>
      </c>
      <c r="E608" s="394" t="s">
        <v>5233</v>
      </c>
      <c r="F608" s="394" t="s">
        <v>5234</v>
      </c>
      <c r="G608" s="394" t="s">
        <v>5235</v>
      </c>
      <c r="H608" s="394" t="s">
        <v>5236</v>
      </c>
      <c r="I608" s="394" t="s">
        <v>5237</v>
      </c>
      <c r="J608" s="394" t="s">
        <v>5238</v>
      </c>
      <c r="K608" s="394" t="s">
        <v>5239</v>
      </c>
      <c r="L608" s="394" t="s">
        <v>5240</v>
      </c>
      <c r="M608" s="394" t="s">
        <v>5241</v>
      </c>
      <c r="N608" s="394" t="s">
        <v>5242</v>
      </c>
      <c r="O608" s="394" t="s">
        <v>5228</v>
      </c>
      <c r="P608" s="394" t="s">
        <v>5244</v>
      </c>
      <c r="Q608" s="394" t="s">
        <v>7919</v>
      </c>
      <c r="R608" s="394" t="s">
        <v>9463</v>
      </c>
      <c r="S608" s="394" t="s">
        <v>5245</v>
      </c>
      <c r="T608" s="244" t="str">
        <f t="shared" si="18"/>
        <v>Tab5_Cell_F229</v>
      </c>
      <c r="U608" s="244"/>
    </row>
    <row r="609" spans="1:21" ht="38.25" x14ac:dyDescent="0.2">
      <c r="A609" s="244" t="str">
        <f t="shared" si="17"/>
        <v>Tab5_Cell_F230</v>
      </c>
      <c r="B609" s="250">
        <v>5</v>
      </c>
      <c r="C609" s="250" t="s">
        <v>5246</v>
      </c>
      <c r="D609" s="250" t="s">
        <v>5247</v>
      </c>
      <c r="E609" s="394" t="s">
        <v>5248</v>
      </c>
      <c r="F609" s="394" t="s">
        <v>5249</v>
      </c>
      <c r="G609" s="394" t="s">
        <v>5250</v>
      </c>
      <c r="H609" s="394" t="s">
        <v>5251</v>
      </c>
      <c r="I609" s="394" t="s">
        <v>5252</v>
      </c>
      <c r="J609" s="394" t="s">
        <v>5253</v>
      </c>
      <c r="K609" s="394" t="s">
        <v>5254</v>
      </c>
      <c r="L609" s="394" t="s">
        <v>5255</v>
      </c>
      <c r="M609" s="394" t="s">
        <v>5256</v>
      </c>
      <c r="N609" s="394" t="s">
        <v>5257</v>
      </c>
      <c r="O609" s="394" t="s">
        <v>5243</v>
      </c>
      <c r="P609" s="394" t="s">
        <v>5258</v>
      </c>
      <c r="Q609" s="394" t="s">
        <v>7920</v>
      </c>
      <c r="R609" s="394" t="s">
        <v>9464</v>
      </c>
      <c r="S609" s="394" t="s">
        <v>5259</v>
      </c>
      <c r="T609" s="244" t="str">
        <f t="shared" si="18"/>
        <v>Tab5_Cell_F230</v>
      </c>
      <c r="U609" s="244"/>
    </row>
    <row r="610" spans="1:21" ht="38.25" x14ac:dyDescent="0.2">
      <c r="A610" s="244" t="str">
        <f t="shared" si="17"/>
        <v>Tab5_Cell_F231</v>
      </c>
      <c r="B610" s="250">
        <v>5</v>
      </c>
      <c r="C610" s="250" t="s">
        <v>5260</v>
      </c>
      <c r="D610" s="250" t="s">
        <v>5261</v>
      </c>
      <c r="E610" s="394" t="s">
        <v>5248</v>
      </c>
      <c r="F610" s="394" t="s">
        <v>5249</v>
      </c>
      <c r="G610" s="394" t="s">
        <v>5250</v>
      </c>
      <c r="H610" s="394" t="s">
        <v>5251</v>
      </c>
      <c r="I610" s="394" t="s">
        <v>5252</v>
      </c>
      <c r="J610" s="394" t="s">
        <v>5253</v>
      </c>
      <c r="K610" s="394" t="s">
        <v>5254</v>
      </c>
      <c r="L610" s="394" t="s">
        <v>5255</v>
      </c>
      <c r="M610" s="394" t="s">
        <v>5256</v>
      </c>
      <c r="N610" s="394" t="s">
        <v>5257</v>
      </c>
      <c r="O610" s="394" t="s">
        <v>5243</v>
      </c>
      <c r="P610" s="394" t="s">
        <v>5258</v>
      </c>
      <c r="Q610" s="394" t="s">
        <v>7920</v>
      </c>
      <c r="R610" s="394" t="s">
        <v>9464</v>
      </c>
      <c r="S610" s="394" t="s">
        <v>5259</v>
      </c>
      <c r="T610" s="244" t="str">
        <f t="shared" si="18"/>
        <v>Tab5_Cell_F231</v>
      </c>
      <c r="U610" s="244"/>
    </row>
    <row r="611" spans="1:21" x14ac:dyDescent="0.2">
      <c r="A611" s="244" t="str">
        <f t="shared" ref="A611:A677" si="19">"Tab"&amp;B611&amp;"_Cell_"&amp;+D611</f>
        <v>Tab5_Cell_F232</v>
      </c>
      <c r="B611" s="250">
        <v>5</v>
      </c>
      <c r="C611" s="250" t="s">
        <v>5263</v>
      </c>
      <c r="D611" s="250" t="s">
        <v>5264</v>
      </c>
      <c r="E611" s="394" t="s">
        <v>5265</v>
      </c>
      <c r="F611" s="394" t="s">
        <v>5266</v>
      </c>
      <c r="G611" s="394" t="s">
        <v>5267</v>
      </c>
      <c r="H611" s="394" t="s">
        <v>5268</v>
      </c>
      <c r="I611" s="394" t="s">
        <v>5269</v>
      </c>
      <c r="J611" s="394" t="s">
        <v>5270</v>
      </c>
      <c r="K611" s="394" t="s">
        <v>5271</v>
      </c>
      <c r="L611" s="394" t="s">
        <v>5272</v>
      </c>
      <c r="M611" s="394" t="s">
        <v>5273</v>
      </c>
      <c r="N611" s="394" t="s">
        <v>5274</v>
      </c>
      <c r="O611" s="394" t="s">
        <v>5262</v>
      </c>
      <c r="P611" s="394" t="s">
        <v>5276</v>
      </c>
      <c r="Q611" s="394" t="s">
        <v>7921</v>
      </c>
      <c r="R611" s="394" t="s">
        <v>9465</v>
      </c>
      <c r="S611" s="394" t="s">
        <v>5277</v>
      </c>
      <c r="T611" s="244" t="str">
        <f t="shared" si="18"/>
        <v>Tab5_Cell_F232</v>
      </c>
      <c r="U611" s="244"/>
    </row>
    <row r="612" spans="1:21" ht="102" x14ac:dyDescent="0.2">
      <c r="A612" s="244" t="str">
        <f t="shared" si="19"/>
        <v>Tab5_Cell_F233</v>
      </c>
      <c r="B612" s="250">
        <v>5</v>
      </c>
      <c r="C612" s="250" t="s">
        <v>5278</v>
      </c>
      <c r="D612" s="250" t="s">
        <v>5279</v>
      </c>
      <c r="E612" s="394" t="s">
        <v>8539</v>
      </c>
      <c r="F612" s="394" t="s">
        <v>8524</v>
      </c>
      <c r="G612" s="394" t="s">
        <v>8571</v>
      </c>
      <c r="H612" s="394" t="s">
        <v>8325</v>
      </c>
      <c r="I612" s="394" t="s">
        <v>8550</v>
      </c>
      <c r="J612" s="394" t="s">
        <v>8558</v>
      </c>
      <c r="K612" s="394" t="s">
        <v>8589</v>
      </c>
      <c r="L612" s="394" t="s">
        <v>8621</v>
      </c>
      <c r="M612" s="394" t="s">
        <v>5280</v>
      </c>
      <c r="N612" s="394" t="s">
        <v>5281</v>
      </c>
      <c r="O612" s="394" t="s">
        <v>5275</v>
      </c>
      <c r="P612" s="394" t="s">
        <v>5282</v>
      </c>
      <c r="Q612" s="394" t="s">
        <v>8785</v>
      </c>
      <c r="R612" s="394" t="s">
        <v>9466</v>
      </c>
      <c r="S612" s="394" t="s">
        <v>8615</v>
      </c>
      <c r="T612" s="244" t="str">
        <f t="shared" si="18"/>
        <v>Tab5_Cell_F233</v>
      </c>
      <c r="U612" s="244"/>
    </row>
    <row r="613" spans="1:21" x14ac:dyDescent="0.2">
      <c r="A613" s="244" t="str">
        <f t="shared" si="19"/>
        <v>Tab5_Cell_F234</v>
      </c>
      <c r="B613" s="250">
        <v>5</v>
      </c>
      <c r="C613" s="250" t="s">
        <v>5283</v>
      </c>
      <c r="D613" s="250" t="s">
        <v>5284</v>
      </c>
      <c r="E613" s="394" t="s">
        <v>5265</v>
      </c>
      <c r="F613" s="394" t="s">
        <v>5266</v>
      </c>
      <c r="G613" s="394" t="s">
        <v>5267</v>
      </c>
      <c r="H613" s="394" t="s">
        <v>5268</v>
      </c>
      <c r="I613" s="394" t="s">
        <v>5269</v>
      </c>
      <c r="J613" s="394" t="s">
        <v>5270</v>
      </c>
      <c r="K613" s="394" t="s">
        <v>5271</v>
      </c>
      <c r="L613" s="394" t="s">
        <v>5272</v>
      </c>
      <c r="M613" s="394" t="s">
        <v>5273</v>
      </c>
      <c r="N613" s="394" t="s">
        <v>5274</v>
      </c>
      <c r="O613" s="394" t="s">
        <v>5262</v>
      </c>
      <c r="P613" s="394" t="s">
        <v>5276</v>
      </c>
      <c r="Q613" s="394" t="s">
        <v>7921</v>
      </c>
      <c r="R613" s="394" t="s">
        <v>9465</v>
      </c>
      <c r="S613" s="394" t="s">
        <v>5277</v>
      </c>
      <c r="T613" s="244" t="str">
        <f t="shared" si="18"/>
        <v>Tab5_Cell_F234</v>
      </c>
      <c r="U613" s="244"/>
    </row>
    <row r="614" spans="1:21" ht="409.5" x14ac:dyDescent="0.2">
      <c r="A614" s="244" t="str">
        <f t="shared" si="19"/>
        <v>Tab5_Cell_F240</v>
      </c>
      <c r="B614" s="250">
        <v>5</v>
      </c>
      <c r="C614" s="250" t="s">
        <v>5285</v>
      </c>
      <c r="D614" s="250" t="s">
        <v>5286</v>
      </c>
      <c r="E614" s="397" t="s">
        <v>10758</v>
      </c>
      <c r="F614" s="390" t="s">
        <v>10267</v>
      </c>
      <c r="G614" s="390" t="s">
        <v>10288</v>
      </c>
      <c r="H614" s="390" t="s">
        <v>10247</v>
      </c>
      <c r="I614" s="390" t="s">
        <v>10309</v>
      </c>
      <c r="J614" s="398" t="s">
        <v>10602</v>
      </c>
      <c r="K614" s="399" t="s">
        <v>10804</v>
      </c>
      <c r="L614" s="390" t="s">
        <v>10330</v>
      </c>
      <c r="M614" s="390" t="s">
        <v>10351</v>
      </c>
      <c r="N614" s="405" t="s">
        <v>10372</v>
      </c>
      <c r="O614" s="390" t="s">
        <v>10394</v>
      </c>
      <c r="P614" s="390" t="s">
        <v>10415</v>
      </c>
      <c r="Q614" s="397" t="s">
        <v>10899</v>
      </c>
      <c r="R614" s="390" t="s">
        <v>10438</v>
      </c>
      <c r="S614" s="402" t="s">
        <v>10649</v>
      </c>
      <c r="T614" s="244" t="str">
        <f t="shared" si="18"/>
        <v>Tab5_Cell_F240</v>
      </c>
      <c r="U614" s="311" t="s">
        <v>10476</v>
      </c>
    </row>
    <row r="615" spans="1:21" ht="409.5" x14ac:dyDescent="0.2">
      <c r="A615" s="244" t="str">
        <f t="shared" si="19"/>
        <v>Tab5_Cell_F241</v>
      </c>
      <c r="B615" s="250">
        <v>5</v>
      </c>
      <c r="C615" s="250" t="s">
        <v>5287</v>
      </c>
      <c r="D615" s="250" t="s">
        <v>5288</v>
      </c>
      <c r="E615" s="397" t="s">
        <v>10759</v>
      </c>
      <c r="F615" s="390" t="s">
        <v>10268</v>
      </c>
      <c r="G615" s="390" t="s">
        <v>10289</v>
      </c>
      <c r="H615" s="390" t="s">
        <v>10248</v>
      </c>
      <c r="I615" s="390" t="s">
        <v>10310</v>
      </c>
      <c r="J615" s="398" t="s">
        <v>10603</v>
      </c>
      <c r="K615" s="399" t="s">
        <v>10805</v>
      </c>
      <c r="L615" s="390" t="s">
        <v>10331</v>
      </c>
      <c r="M615" s="390" t="s">
        <v>10352</v>
      </c>
      <c r="N615" s="405" t="s">
        <v>10373</v>
      </c>
      <c r="O615" s="390" t="s">
        <v>10395</v>
      </c>
      <c r="P615" s="390" t="s">
        <v>10416</v>
      </c>
      <c r="Q615" s="397" t="s">
        <v>10900</v>
      </c>
      <c r="R615" s="390" t="s">
        <v>10439</v>
      </c>
      <c r="S615" s="402" t="s">
        <v>10650</v>
      </c>
      <c r="T615" s="244" t="str">
        <f t="shared" si="18"/>
        <v>Tab5_Cell_F241</v>
      </c>
      <c r="U615" s="311" t="s">
        <v>10475</v>
      </c>
    </row>
    <row r="616" spans="1:21" x14ac:dyDescent="0.2">
      <c r="A616" s="244" t="str">
        <f t="shared" si="19"/>
        <v>Tab5_Cell_F242</v>
      </c>
      <c r="B616" s="250">
        <v>5</v>
      </c>
      <c r="C616" s="250" t="s">
        <v>5289</v>
      </c>
      <c r="D616" s="250" t="s">
        <v>5290</v>
      </c>
      <c r="E616" s="394" t="s">
        <v>5203</v>
      </c>
      <c r="F616" s="394" t="s">
        <v>5204</v>
      </c>
      <c r="G616" s="394" t="s">
        <v>5205</v>
      </c>
      <c r="H616" s="394" t="s">
        <v>5206</v>
      </c>
      <c r="I616" s="394" t="s">
        <v>5207</v>
      </c>
      <c r="J616" s="394" t="s">
        <v>5208</v>
      </c>
      <c r="K616" s="394" t="s">
        <v>5209</v>
      </c>
      <c r="L616" s="394" t="s">
        <v>5210</v>
      </c>
      <c r="M616" s="394" t="s">
        <v>5211</v>
      </c>
      <c r="N616" s="394" t="s">
        <v>5212</v>
      </c>
      <c r="O616" s="394" t="s">
        <v>5200</v>
      </c>
      <c r="P616" s="394" t="s">
        <v>5214</v>
      </c>
      <c r="Q616" s="394" t="s">
        <v>7917</v>
      </c>
      <c r="R616" s="394" t="s">
        <v>9461</v>
      </c>
      <c r="S616" s="394" t="s">
        <v>5215</v>
      </c>
      <c r="T616" s="244" t="str">
        <f t="shared" si="18"/>
        <v>Tab5_Cell_F242</v>
      </c>
      <c r="U616" s="244"/>
    </row>
    <row r="617" spans="1:21" x14ac:dyDescent="0.2">
      <c r="A617" s="244" t="str">
        <f t="shared" si="19"/>
        <v>Tab5_Cell_F243</v>
      </c>
      <c r="B617" s="250">
        <v>5</v>
      </c>
      <c r="C617" s="250" t="s">
        <v>5291</v>
      </c>
      <c r="D617" s="250" t="s">
        <v>5292</v>
      </c>
      <c r="E617" s="394" t="s">
        <v>5218</v>
      </c>
      <c r="F617" s="394" t="s">
        <v>5219</v>
      </c>
      <c r="G617" s="394" t="s">
        <v>5220</v>
      </c>
      <c r="H617" s="394" t="s">
        <v>5221</v>
      </c>
      <c r="I617" s="394" t="s">
        <v>5222</v>
      </c>
      <c r="J617" s="394" t="s">
        <v>5223</v>
      </c>
      <c r="K617" s="394" t="s">
        <v>5224</v>
      </c>
      <c r="L617" s="394" t="s">
        <v>5225</v>
      </c>
      <c r="M617" s="394" t="s">
        <v>5226</v>
      </c>
      <c r="N617" s="394" t="s">
        <v>5227</v>
      </c>
      <c r="O617" s="394" t="s">
        <v>5213</v>
      </c>
      <c r="P617" s="394" t="s">
        <v>5229</v>
      </c>
      <c r="Q617" s="394" t="s">
        <v>7918</v>
      </c>
      <c r="R617" s="394" t="s">
        <v>9462</v>
      </c>
      <c r="S617" s="394" t="s">
        <v>5230</v>
      </c>
      <c r="T617" s="244" t="str">
        <f t="shared" si="18"/>
        <v>Tab5_Cell_F243</v>
      </c>
      <c r="U617" s="244"/>
    </row>
    <row r="618" spans="1:21" x14ac:dyDescent="0.2">
      <c r="A618" s="244" t="str">
        <f t="shared" si="19"/>
        <v>Tab5_Cell_F244</v>
      </c>
      <c r="B618" s="250">
        <v>5</v>
      </c>
      <c r="C618" s="250" t="s">
        <v>5293</v>
      </c>
      <c r="D618" s="250" t="s">
        <v>5294</v>
      </c>
      <c r="E618" s="394" t="s">
        <v>5233</v>
      </c>
      <c r="F618" s="394" t="s">
        <v>8797</v>
      </c>
      <c r="G618" s="394" t="s">
        <v>5235</v>
      </c>
      <c r="H618" s="394" t="s">
        <v>5236</v>
      </c>
      <c r="I618" s="394" t="s">
        <v>5237</v>
      </c>
      <c r="J618" s="394" t="s">
        <v>5238</v>
      </c>
      <c r="K618" s="394" t="s">
        <v>5239</v>
      </c>
      <c r="L618" s="394" t="s">
        <v>5240</v>
      </c>
      <c r="M618" s="394" t="s">
        <v>5241</v>
      </c>
      <c r="N618" s="394" t="s">
        <v>5242</v>
      </c>
      <c r="O618" s="394" t="s">
        <v>5228</v>
      </c>
      <c r="P618" s="394" t="s">
        <v>5244</v>
      </c>
      <c r="Q618" s="394" t="s">
        <v>7919</v>
      </c>
      <c r="R618" s="394" t="s">
        <v>9463</v>
      </c>
      <c r="S618" s="394" t="s">
        <v>5245</v>
      </c>
      <c r="T618" s="244" t="str">
        <f t="shared" si="18"/>
        <v>Tab5_Cell_F244</v>
      </c>
      <c r="U618" s="244"/>
    </row>
    <row r="619" spans="1:21" ht="25.5" x14ac:dyDescent="0.2">
      <c r="A619" s="244" t="str">
        <f t="shared" si="19"/>
        <v>Tab5_Cell_F245</v>
      </c>
      <c r="B619" s="250">
        <v>5</v>
      </c>
      <c r="C619" s="250" t="s">
        <v>5296</v>
      </c>
      <c r="D619" s="250" t="s">
        <v>5297</v>
      </c>
      <c r="E619" s="394" t="s">
        <v>5298</v>
      </c>
      <c r="F619" s="394" t="s">
        <v>5299</v>
      </c>
      <c r="G619" s="394" t="s">
        <v>5300</v>
      </c>
      <c r="H619" s="394" t="s">
        <v>5301</v>
      </c>
      <c r="I619" s="394" t="s">
        <v>5302</v>
      </c>
      <c r="J619" s="394" t="s">
        <v>5303</v>
      </c>
      <c r="K619" s="394" t="s">
        <v>5304</v>
      </c>
      <c r="L619" s="394" t="s">
        <v>5305</v>
      </c>
      <c r="M619" s="394" t="s">
        <v>5306</v>
      </c>
      <c r="N619" s="394" t="s">
        <v>5307</v>
      </c>
      <c r="O619" s="394" t="s">
        <v>5295</v>
      </c>
      <c r="P619" s="394" t="s">
        <v>5308</v>
      </c>
      <c r="Q619" s="394" t="s">
        <v>7922</v>
      </c>
      <c r="R619" s="394" t="s">
        <v>9467</v>
      </c>
      <c r="S619" s="394" t="s">
        <v>5309</v>
      </c>
      <c r="T619" s="244" t="str">
        <f t="shared" si="18"/>
        <v>Tab5_Cell_F245</v>
      </c>
      <c r="U619" s="244"/>
    </row>
    <row r="620" spans="1:21" ht="409.5" x14ac:dyDescent="0.2">
      <c r="A620" s="244" t="str">
        <f t="shared" si="19"/>
        <v>Tab5_Cell_F251</v>
      </c>
      <c r="B620" s="250">
        <v>5</v>
      </c>
      <c r="C620" s="250" t="s">
        <v>5310</v>
      </c>
      <c r="D620" s="250" t="s">
        <v>5311</v>
      </c>
      <c r="E620" s="397" t="s">
        <v>10760</v>
      </c>
      <c r="F620" s="390" t="s">
        <v>10269</v>
      </c>
      <c r="G620" s="390" t="s">
        <v>10290</v>
      </c>
      <c r="H620" s="390" t="s">
        <v>10249</v>
      </c>
      <c r="I620" s="390" t="s">
        <v>10311</v>
      </c>
      <c r="J620" s="398" t="s">
        <v>10604</v>
      </c>
      <c r="K620" s="399" t="s">
        <v>10806</v>
      </c>
      <c r="L620" s="390" t="s">
        <v>10332</v>
      </c>
      <c r="M620" s="390" t="s">
        <v>10353</v>
      </c>
      <c r="N620" s="405" t="s">
        <v>10374</v>
      </c>
      <c r="O620" s="390" t="s">
        <v>10396</v>
      </c>
      <c r="P620" s="390" t="s">
        <v>10417</v>
      </c>
      <c r="Q620" s="397" t="s">
        <v>10901</v>
      </c>
      <c r="R620" s="390" t="s">
        <v>10440</v>
      </c>
      <c r="S620" s="402" t="s">
        <v>10651</v>
      </c>
      <c r="T620" s="244" t="str">
        <f t="shared" si="18"/>
        <v>Tab5_Cell_F251</v>
      </c>
      <c r="U620" s="311" t="s">
        <v>10474</v>
      </c>
    </row>
    <row r="621" spans="1:21" ht="409.5" x14ac:dyDescent="0.2">
      <c r="A621" s="244" t="str">
        <f t="shared" si="19"/>
        <v>Tab5_Cell_F252</v>
      </c>
      <c r="B621" s="250">
        <v>5</v>
      </c>
      <c r="C621" s="250" t="s">
        <v>5312</v>
      </c>
      <c r="D621" s="250" t="s">
        <v>5313</v>
      </c>
      <c r="E621" s="397" t="s">
        <v>10761</v>
      </c>
      <c r="F621" s="390" t="s">
        <v>10270</v>
      </c>
      <c r="G621" s="390" t="s">
        <v>10291</v>
      </c>
      <c r="H621" s="390" t="s">
        <v>10250</v>
      </c>
      <c r="I621" s="390" t="s">
        <v>10312</v>
      </c>
      <c r="J621" s="398" t="s">
        <v>10605</v>
      </c>
      <c r="K621" s="399" t="s">
        <v>10807</v>
      </c>
      <c r="L621" s="390" t="s">
        <v>10333</v>
      </c>
      <c r="M621" s="390" t="s">
        <v>10354</v>
      </c>
      <c r="N621" s="405" t="s">
        <v>10375</v>
      </c>
      <c r="O621" s="390" t="s">
        <v>10397</v>
      </c>
      <c r="P621" s="390" t="s">
        <v>10418</v>
      </c>
      <c r="Q621" s="397" t="s">
        <v>10902</v>
      </c>
      <c r="R621" s="390" t="s">
        <v>10441</v>
      </c>
      <c r="S621" s="402" t="s">
        <v>10652</v>
      </c>
      <c r="T621" s="244" t="str">
        <f t="shared" si="18"/>
        <v>Tab5_Cell_F252</v>
      </c>
      <c r="U621" s="311" t="s">
        <v>10473</v>
      </c>
    </row>
    <row r="622" spans="1:21" x14ac:dyDescent="0.2">
      <c r="A622" s="244" t="str">
        <f t="shared" si="19"/>
        <v>Tab5_Cell_F253</v>
      </c>
      <c r="B622" s="250">
        <v>5</v>
      </c>
      <c r="C622" s="250" t="s">
        <v>5314</v>
      </c>
      <c r="D622" s="250" t="s">
        <v>5315</v>
      </c>
      <c r="E622" s="394" t="s">
        <v>6681</v>
      </c>
      <c r="F622" s="394" t="s">
        <v>5204</v>
      </c>
      <c r="G622" s="394" t="s">
        <v>5205</v>
      </c>
      <c r="H622" s="394" t="s">
        <v>5206</v>
      </c>
      <c r="I622" s="394" t="s">
        <v>5207</v>
      </c>
      <c r="J622" s="394" t="s">
        <v>5199</v>
      </c>
      <c r="K622" s="394" t="s">
        <v>5209</v>
      </c>
      <c r="L622" s="394" t="s">
        <v>5210</v>
      </c>
      <c r="M622" s="394" t="s">
        <v>6682</v>
      </c>
      <c r="N622" s="394" t="s">
        <v>6683</v>
      </c>
      <c r="O622" s="394" t="s">
        <v>5200</v>
      </c>
      <c r="P622" s="394" t="s">
        <v>5214</v>
      </c>
      <c r="Q622" s="394" t="s">
        <v>7917</v>
      </c>
      <c r="R622" s="394" t="s">
        <v>9461</v>
      </c>
      <c r="S622" s="394" t="s">
        <v>5215</v>
      </c>
      <c r="T622" s="244" t="str">
        <f t="shared" si="18"/>
        <v>Tab5_Cell_F253</v>
      </c>
      <c r="U622" s="244"/>
    </row>
    <row r="623" spans="1:21" x14ac:dyDescent="0.2">
      <c r="A623" s="244" t="str">
        <f t="shared" si="19"/>
        <v>Tab5_Cell_F254</v>
      </c>
      <c r="B623" s="250">
        <v>5</v>
      </c>
      <c r="C623" s="250" t="s">
        <v>5316</v>
      </c>
      <c r="D623" s="250" t="s">
        <v>5317</v>
      </c>
      <c r="E623" s="394" t="s">
        <v>6684</v>
      </c>
      <c r="F623" s="394" t="s">
        <v>5219</v>
      </c>
      <c r="G623" s="394" t="s">
        <v>5205</v>
      </c>
      <c r="H623" s="394" t="s">
        <v>5221</v>
      </c>
      <c r="I623" s="394" t="s">
        <v>5222</v>
      </c>
      <c r="J623" s="394" t="s">
        <v>5223</v>
      </c>
      <c r="K623" s="394" t="s">
        <v>5224</v>
      </c>
      <c r="L623" s="394" t="s">
        <v>5225</v>
      </c>
      <c r="M623" s="394" t="s">
        <v>6685</v>
      </c>
      <c r="N623" s="394" t="s">
        <v>6686</v>
      </c>
      <c r="O623" s="394" t="s">
        <v>5213</v>
      </c>
      <c r="P623" s="394" t="s">
        <v>5229</v>
      </c>
      <c r="Q623" s="394" t="s">
        <v>7918</v>
      </c>
      <c r="R623" s="394" t="s">
        <v>9462</v>
      </c>
      <c r="S623" s="394" t="s">
        <v>6687</v>
      </c>
      <c r="T623" s="244" t="str">
        <f t="shared" si="18"/>
        <v>Tab5_Cell_F254</v>
      </c>
      <c r="U623" s="244"/>
    </row>
    <row r="624" spans="1:21" x14ac:dyDescent="0.2">
      <c r="A624" s="244" t="str">
        <f t="shared" si="19"/>
        <v>Tab5_Cell_F255</v>
      </c>
      <c r="B624" s="250">
        <v>5</v>
      </c>
      <c r="C624" s="250" t="s">
        <v>5318</v>
      </c>
      <c r="D624" s="250" t="s">
        <v>5319</v>
      </c>
      <c r="E624" s="394" t="s">
        <v>6688</v>
      </c>
      <c r="F624" s="394" t="s">
        <v>5234</v>
      </c>
      <c r="G624" s="394" t="s">
        <v>5235</v>
      </c>
      <c r="H624" s="394" t="s">
        <v>5236</v>
      </c>
      <c r="I624" s="394" t="s">
        <v>5237</v>
      </c>
      <c r="J624" s="394" t="s">
        <v>5238</v>
      </c>
      <c r="K624" s="394" t="s">
        <v>5239</v>
      </c>
      <c r="L624" s="394" t="s">
        <v>5240</v>
      </c>
      <c r="M624" s="394" t="s">
        <v>5241</v>
      </c>
      <c r="N624" s="394" t="s">
        <v>5242</v>
      </c>
      <c r="O624" s="394" t="s">
        <v>5228</v>
      </c>
      <c r="P624" s="394" t="s">
        <v>5244</v>
      </c>
      <c r="Q624" s="394" t="s">
        <v>7919</v>
      </c>
      <c r="R624" s="394" t="s">
        <v>9463</v>
      </c>
      <c r="S624" s="394" t="s">
        <v>5245</v>
      </c>
      <c r="T624" s="244" t="str">
        <f t="shared" si="18"/>
        <v>Tab5_Cell_F255</v>
      </c>
      <c r="U624" s="244"/>
    </row>
    <row r="625" spans="1:20" s="244" customFormat="1" ht="38.25" x14ac:dyDescent="0.2">
      <c r="A625" s="244" t="str">
        <f t="shared" si="19"/>
        <v>Tab5_Cell_F256</v>
      </c>
      <c r="B625" s="250">
        <v>5</v>
      </c>
      <c r="C625" s="250" t="s">
        <v>5320</v>
      </c>
      <c r="D625" s="250" t="s">
        <v>5321</v>
      </c>
      <c r="E625" s="394" t="s">
        <v>6689</v>
      </c>
      <c r="F625" s="394" t="s">
        <v>7074</v>
      </c>
      <c r="G625" s="394" t="s">
        <v>6690</v>
      </c>
      <c r="H625" s="394" t="s">
        <v>7073</v>
      </c>
      <c r="I625" s="394" t="s">
        <v>7076</v>
      </c>
      <c r="J625" s="394" t="s">
        <v>7075</v>
      </c>
      <c r="K625" s="394" t="s">
        <v>7077</v>
      </c>
      <c r="L625" s="394" t="s">
        <v>7078</v>
      </c>
      <c r="M625" s="394" t="s">
        <v>7079</v>
      </c>
      <c r="N625" s="394" t="s">
        <v>7081</v>
      </c>
      <c r="O625" s="394" t="s">
        <v>7080</v>
      </c>
      <c r="P625" s="394" t="s">
        <v>7082</v>
      </c>
      <c r="Q625" s="394" t="s">
        <v>7923</v>
      </c>
      <c r="R625" s="394" t="s">
        <v>9468</v>
      </c>
      <c r="S625" s="394" t="s">
        <v>7083</v>
      </c>
      <c r="T625" s="244" t="str">
        <f t="shared" si="18"/>
        <v>Tab5_Cell_F256</v>
      </c>
    </row>
    <row r="626" spans="1:20" s="244" customFormat="1" ht="38.25" x14ac:dyDescent="0.2">
      <c r="A626" s="244" t="str">
        <f t="shared" si="19"/>
        <v>Tab5_Cell_F257</v>
      </c>
      <c r="B626" s="250">
        <v>5</v>
      </c>
      <c r="C626" s="250" t="s">
        <v>5322</v>
      </c>
      <c r="D626" s="250" t="s">
        <v>5323</v>
      </c>
      <c r="E626" s="394" t="s">
        <v>6689</v>
      </c>
      <c r="F626" s="394" t="s">
        <v>7471</v>
      </c>
      <c r="G626" s="394" t="s">
        <v>7457</v>
      </c>
      <c r="H626" s="394" t="s">
        <v>7066</v>
      </c>
      <c r="I626" s="394" t="s">
        <v>9788</v>
      </c>
      <c r="J626" s="394" t="s">
        <v>7067</v>
      </c>
      <c r="K626" s="394" t="s">
        <v>7072</v>
      </c>
      <c r="L626" s="394" t="s">
        <v>7447</v>
      </c>
      <c r="M626" s="394" t="s">
        <v>7069</v>
      </c>
      <c r="N626" s="394" t="s">
        <v>7070</v>
      </c>
      <c r="O626" s="394" t="s">
        <v>7068</v>
      </c>
      <c r="P626" s="394" t="s">
        <v>7082</v>
      </c>
      <c r="Q626" s="394" t="s">
        <v>7923</v>
      </c>
      <c r="R626" s="394" t="s">
        <v>9469</v>
      </c>
      <c r="S626" s="394" t="s">
        <v>7071</v>
      </c>
      <c r="T626" s="244" t="str">
        <f t="shared" si="18"/>
        <v>Tab5_Cell_F257</v>
      </c>
    </row>
    <row r="627" spans="1:20" s="244" customFormat="1" x14ac:dyDescent="0.2">
      <c r="A627" s="244" t="str">
        <f t="shared" si="19"/>
        <v>Tab5_Cell_F258</v>
      </c>
      <c r="B627" s="250">
        <v>5</v>
      </c>
      <c r="C627" s="250" t="s">
        <v>5324</v>
      </c>
      <c r="D627" s="250" t="s">
        <v>5325</v>
      </c>
      <c r="E627" s="394"/>
      <c r="F627" s="394"/>
      <c r="G627" s="394"/>
      <c r="H627" s="394"/>
      <c r="I627" s="394"/>
      <c r="J627" s="394"/>
      <c r="K627" s="394"/>
      <c r="L627" s="394"/>
      <c r="M627" s="394"/>
      <c r="N627" s="394"/>
      <c r="O627" s="394"/>
      <c r="P627" s="394"/>
      <c r="Q627" s="394"/>
      <c r="R627" s="394"/>
      <c r="S627" s="394"/>
      <c r="T627" s="244" t="str">
        <f t="shared" si="18"/>
        <v>Tab5_Cell_F258</v>
      </c>
    </row>
    <row r="628" spans="1:20" s="244" customFormat="1" ht="63.75" x14ac:dyDescent="0.2">
      <c r="A628" s="244" t="str">
        <f t="shared" si="19"/>
        <v>Tab5_Cell_F264</v>
      </c>
      <c r="B628" s="250">
        <v>5</v>
      </c>
      <c r="C628" s="250" t="s">
        <v>5326</v>
      </c>
      <c r="D628" s="250" t="s">
        <v>5327</v>
      </c>
      <c r="E628" s="394" t="s">
        <v>6691</v>
      </c>
      <c r="F628" s="394" t="s">
        <v>7472</v>
      </c>
      <c r="G628" s="394" t="s">
        <v>6692</v>
      </c>
      <c r="H628" s="394" t="s">
        <v>5328</v>
      </c>
      <c r="I628" s="394" t="s">
        <v>6693</v>
      </c>
      <c r="J628" s="394" t="s">
        <v>6694</v>
      </c>
      <c r="K628" s="394" t="s">
        <v>6695</v>
      </c>
      <c r="L628" s="394" t="s">
        <v>7448</v>
      </c>
      <c r="M628" s="394" t="s">
        <v>6696</v>
      </c>
      <c r="N628" s="394" t="s">
        <v>6697</v>
      </c>
      <c r="O628" s="394" t="s">
        <v>6698</v>
      </c>
      <c r="P628" s="394" t="s">
        <v>6699</v>
      </c>
      <c r="Q628" s="397" t="s">
        <v>10903</v>
      </c>
      <c r="R628" s="394" t="s">
        <v>10021</v>
      </c>
      <c r="S628" s="394" t="s">
        <v>6700</v>
      </c>
      <c r="T628" s="244" t="str">
        <f t="shared" si="18"/>
        <v>Tab5_Cell_F264</v>
      </c>
    </row>
    <row r="629" spans="1:20" s="244" customFormat="1" ht="25.5" x14ac:dyDescent="0.2">
      <c r="A629" s="244" t="str">
        <f t="shared" si="19"/>
        <v>Tab5_Cell_F265</v>
      </c>
      <c r="B629" s="250">
        <v>5</v>
      </c>
      <c r="C629" s="250" t="s">
        <v>5333</v>
      </c>
      <c r="D629" s="250" t="s">
        <v>5334</v>
      </c>
      <c r="E629" s="394" t="s">
        <v>5335</v>
      </c>
      <c r="F629" s="394" t="s">
        <v>5336</v>
      </c>
      <c r="G629" s="394" t="s">
        <v>5329</v>
      </c>
      <c r="H629" s="394" t="s">
        <v>5338</v>
      </c>
      <c r="I629" s="394" t="s">
        <v>5339</v>
      </c>
      <c r="J629" s="394" t="s">
        <v>5330</v>
      </c>
      <c r="K629" s="394" t="s">
        <v>5341</v>
      </c>
      <c r="L629" s="394" t="s">
        <v>5342</v>
      </c>
      <c r="M629" s="394" t="s">
        <v>5343</v>
      </c>
      <c r="N629" s="394" t="s">
        <v>5344</v>
      </c>
      <c r="O629" s="394" t="s">
        <v>5332</v>
      </c>
      <c r="P629" s="394" t="s">
        <v>5346</v>
      </c>
      <c r="Q629" s="394" t="s">
        <v>7924</v>
      </c>
      <c r="R629" s="401" t="s">
        <v>10844</v>
      </c>
      <c r="S629" s="394" t="s">
        <v>5347</v>
      </c>
      <c r="T629" s="244" t="str">
        <f t="shared" si="18"/>
        <v>Tab5_Cell_F265</v>
      </c>
    </row>
    <row r="630" spans="1:20" s="244" customFormat="1" ht="25.5" x14ac:dyDescent="0.2">
      <c r="A630" s="244" t="str">
        <f t="shared" si="19"/>
        <v>Tab5_Cell_F266</v>
      </c>
      <c r="B630" s="250">
        <v>5</v>
      </c>
      <c r="C630" s="250" t="s">
        <v>5348</v>
      </c>
      <c r="D630" s="250" t="s">
        <v>5349</v>
      </c>
      <c r="E630" s="394" t="s">
        <v>5350</v>
      </c>
      <c r="F630" s="394" t="s">
        <v>5351</v>
      </c>
      <c r="G630" s="394" t="s">
        <v>5337</v>
      </c>
      <c r="H630" s="394" t="s">
        <v>5353</v>
      </c>
      <c r="I630" s="394" t="s">
        <v>5354</v>
      </c>
      <c r="J630" s="394" t="s">
        <v>5340</v>
      </c>
      <c r="K630" s="394" t="s">
        <v>5356</v>
      </c>
      <c r="L630" s="394" t="s">
        <v>5357</v>
      </c>
      <c r="M630" s="394" t="s">
        <v>5358</v>
      </c>
      <c r="N630" s="394" t="s">
        <v>5359</v>
      </c>
      <c r="O630" s="394" t="s">
        <v>5345</v>
      </c>
      <c r="P630" s="394" t="s">
        <v>5361</v>
      </c>
      <c r="Q630" s="394" t="s">
        <v>7925</v>
      </c>
      <c r="R630" s="401" t="s">
        <v>10845</v>
      </c>
      <c r="S630" s="394" t="s">
        <v>5362</v>
      </c>
      <c r="T630" s="244" t="str">
        <f t="shared" si="18"/>
        <v>Tab5_Cell_F266</v>
      </c>
    </row>
    <row r="631" spans="1:20" s="244" customFormat="1" ht="25.5" x14ac:dyDescent="0.2">
      <c r="A631" s="244" t="str">
        <f t="shared" si="19"/>
        <v>Tab5_Cell_F267</v>
      </c>
      <c r="B631" s="250">
        <v>5</v>
      </c>
      <c r="C631" s="250" t="s">
        <v>5363</v>
      </c>
      <c r="D631" s="250" t="s">
        <v>5364</v>
      </c>
      <c r="E631" s="394" t="s">
        <v>5365</v>
      </c>
      <c r="F631" s="394" t="s">
        <v>5366</v>
      </c>
      <c r="G631" s="394" t="s">
        <v>5352</v>
      </c>
      <c r="H631" s="394" t="s">
        <v>5368</v>
      </c>
      <c r="I631" s="394" t="s">
        <v>5369</v>
      </c>
      <c r="J631" s="394" t="s">
        <v>5355</v>
      </c>
      <c r="K631" s="394" t="s">
        <v>5371</v>
      </c>
      <c r="L631" s="394" t="s">
        <v>5372</v>
      </c>
      <c r="M631" s="394" t="s">
        <v>5373</v>
      </c>
      <c r="N631" s="394" t="s">
        <v>5374</v>
      </c>
      <c r="O631" s="394" t="s">
        <v>5360</v>
      </c>
      <c r="P631" s="394" t="s">
        <v>5376</v>
      </c>
      <c r="Q631" s="394" t="s">
        <v>7926</v>
      </c>
      <c r="R631" s="401" t="s">
        <v>10846</v>
      </c>
      <c r="S631" s="394" t="s">
        <v>5377</v>
      </c>
      <c r="T631" s="244" t="str">
        <f t="shared" si="18"/>
        <v>Tab5_Cell_F267</v>
      </c>
    </row>
    <row r="632" spans="1:20" s="244" customFormat="1" ht="38.25" x14ac:dyDescent="0.2">
      <c r="A632" s="244" t="str">
        <f t="shared" si="19"/>
        <v>Tab5_Cell_F268</v>
      </c>
      <c r="B632" s="250">
        <v>5</v>
      </c>
      <c r="C632" s="250" t="s">
        <v>5378</v>
      </c>
      <c r="D632" s="250" t="s">
        <v>5379</v>
      </c>
      <c r="E632" s="394" t="s">
        <v>5380</v>
      </c>
      <c r="F632" s="394" t="s">
        <v>5381</v>
      </c>
      <c r="G632" s="394" t="s">
        <v>5367</v>
      </c>
      <c r="H632" s="394" t="s">
        <v>5382</v>
      </c>
      <c r="I632" s="394" t="s">
        <v>5383</v>
      </c>
      <c r="J632" s="394" t="s">
        <v>5370</v>
      </c>
      <c r="K632" s="394" t="s">
        <v>5384</v>
      </c>
      <c r="L632" s="394" t="s">
        <v>5385</v>
      </c>
      <c r="M632" s="394" t="s">
        <v>5386</v>
      </c>
      <c r="N632" s="394" t="s">
        <v>5331</v>
      </c>
      <c r="O632" s="394" t="s">
        <v>5375</v>
      </c>
      <c r="P632" s="394" t="s">
        <v>5387</v>
      </c>
      <c r="Q632" s="397" t="s">
        <v>10904</v>
      </c>
      <c r="R632" s="394" t="s">
        <v>9470</v>
      </c>
      <c r="S632" s="394" t="s">
        <v>5388</v>
      </c>
      <c r="T632" s="244" t="str">
        <f t="shared" si="18"/>
        <v>Tab5_Cell_F268</v>
      </c>
    </row>
    <row r="633" spans="1:20" s="244" customFormat="1" ht="25.5" x14ac:dyDescent="0.2">
      <c r="A633" s="244" t="str">
        <f t="shared" si="19"/>
        <v>Tab5_Cell_F269</v>
      </c>
      <c r="B633" s="250">
        <v>5</v>
      </c>
      <c r="C633" s="250" t="s">
        <v>5389</v>
      </c>
      <c r="D633" s="250" t="s">
        <v>5390</v>
      </c>
      <c r="E633" s="394" t="s">
        <v>5335</v>
      </c>
      <c r="F633" s="394" t="s">
        <v>5336</v>
      </c>
      <c r="G633" s="394" t="s">
        <v>5329</v>
      </c>
      <c r="H633" s="394" t="s">
        <v>5338</v>
      </c>
      <c r="I633" s="394" t="s">
        <v>5339</v>
      </c>
      <c r="J633" s="394" t="s">
        <v>5330</v>
      </c>
      <c r="K633" s="394" t="s">
        <v>5341</v>
      </c>
      <c r="L633" s="394" t="s">
        <v>5342</v>
      </c>
      <c r="M633" s="394" t="s">
        <v>5343</v>
      </c>
      <c r="N633" s="394" t="s">
        <v>5344</v>
      </c>
      <c r="O633" s="394" t="s">
        <v>5332</v>
      </c>
      <c r="P633" s="394" t="s">
        <v>5346</v>
      </c>
      <c r="Q633" s="394" t="s">
        <v>7924</v>
      </c>
      <c r="R633" s="401" t="s">
        <v>10844</v>
      </c>
      <c r="S633" s="394" t="s">
        <v>5347</v>
      </c>
      <c r="T633" s="244" t="str">
        <f t="shared" si="18"/>
        <v>Tab5_Cell_F269</v>
      </c>
    </row>
    <row r="634" spans="1:20" s="244" customFormat="1" ht="25.5" x14ac:dyDescent="0.2">
      <c r="A634" s="244" t="str">
        <f t="shared" si="19"/>
        <v>Tab5_Cell_F270</v>
      </c>
      <c r="B634" s="250">
        <v>5</v>
      </c>
      <c r="C634" s="250" t="s">
        <v>5391</v>
      </c>
      <c r="D634" s="250" t="s">
        <v>5392</v>
      </c>
      <c r="E634" s="394" t="s">
        <v>5350</v>
      </c>
      <c r="F634" s="394" t="s">
        <v>5351</v>
      </c>
      <c r="G634" s="394" t="s">
        <v>5337</v>
      </c>
      <c r="H634" s="394" t="s">
        <v>5353</v>
      </c>
      <c r="I634" s="394" t="s">
        <v>5354</v>
      </c>
      <c r="J634" s="394" t="s">
        <v>5340</v>
      </c>
      <c r="K634" s="394" t="s">
        <v>5356</v>
      </c>
      <c r="L634" s="394" t="s">
        <v>5357</v>
      </c>
      <c r="M634" s="394" t="s">
        <v>5358</v>
      </c>
      <c r="N634" s="394" t="s">
        <v>5359</v>
      </c>
      <c r="O634" s="394" t="s">
        <v>5345</v>
      </c>
      <c r="P634" s="394" t="s">
        <v>5361</v>
      </c>
      <c r="Q634" s="394" t="s">
        <v>7925</v>
      </c>
      <c r="R634" s="401" t="s">
        <v>10845</v>
      </c>
      <c r="S634" s="394" t="s">
        <v>5362</v>
      </c>
      <c r="T634" s="244" t="str">
        <f t="shared" si="18"/>
        <v>Tab5_Cell_F270</v>
      </c>
    </row>
    <row r="635" spans="1:20" s="244" customFormat="1" ht="25.5" x14ac:dyDescent="0.2">
      <c r="A635" s="244" t="str">
        <f t="shared" si="19"/>
        <v>Tab5_Cell_F271</v>
      </c>
      <c r="B635" s="250">
        <v>5</v>
      </c>
      <c r="C635" s="250" t="s">
        <v>5393</v>
      </c>
      <c r="D635" s="250" t="s">
        <v>5394</v>
      </c>
      <c r="E635" s="394" t="s">
        <v>5365</v>
      </c>
      <c r="F635" s="394" t="s">
        <v>5366</v>
      </c>
      <c r="G635" s="394" t="s">
        <v>5352</v>
      </c>
      <c r="H635" s="394" t="s">
        <v>5368</v>
      </c>
      <c r="I635" s="394" t="s">
        <v>5369</v>
      </c>
      <c r="J635" s="394" t="s">
        <v>5355</v>
      </c>
      <c r="K635" s="394" t="s">
        <v>5371</v>
      </c>
      <c r="L635" s="394" t="s">
        <v>5372</v>
      </c>
      <c r="M635" s="394" t="s">
        <v>5373</v>
      </c>
      <c r="N635" s="394" t="s">
        <v>5374</v>
      </c>
      <c r="O635" s="394" t="s">
        <v>5360</v>
      </c>
      <c r="P635" s="394" t="s">
        <v>5376</v>
      </c>
      <c r="Q635" s="394" t="s">
        <v>7926</v>
      </c>
      <c r="R635" s="401" t="s">
        <v>10846</v>
      </c>
      <c r="S635" s="394" t="s">
        <v>5377</v>
      </c>
      <c r="T635" s="244" t="str">
        <f t="shared" si="18"/>
        <v>Tab5_Cell_F271</v>
      </c>
    </row>
    <row r="636" spans="1:20" s="244" customFormat="1" ht="38.25" x14ac:dyDescent="0.2">
      <c r="A636" s="244" t="str">
        <f t="shared" si="19"/>
        <v>Tab5_Cell_F272</v>
      </c>
      <c r="B636" s="250">
        <v>5</v>
      </c>
      <c r="C636" s="250" t="s">
        <v>5397</v>
      </c>
      <c r="D636" s="250" t="s">
        <v>5398</v>
      </c>
      <c r="E636" s="394" t="s">
        <v>5399</v>
      </c>
      <c r="F636" s="394" t="s">
        <v>5400</v>
      </c>
      <c r="G636" s="394" t="s">
        <v>5395</v>
      </c>
      <c r="H636" s="394" t="s">
        <v>5401</v>
      </c>
      <c r="I636" s="394" t="s">
        <v>5402</v>
      </c>
      <c r="J636" s="394" t="s">
        <v>5396</v>
      </c>
      <c r="K636" s="394" t="s">
        <v>5403</v>
      </c>
      <c r="L636" s="394" t="s">
        <v>5404</v>
      </c>
      <c r="M636" s="394" t="s">
        <v>5405</v>
      </c>
      <c r="N636" s="394" t="s">
        <v>5406</v>
      </c>
      <c r="O636" s="394" t="s">
        <v>5375</v>
      </c>
      <c r="P636" s="394" t="s">
        <v>5407</v>
      </c>
      <c r="Q636" s="397" t="s">
        <v>10905</v>
      </c>
      <c r="R636" s="394" t="s">
        <v>9470</v>
      </c>
      <c r="S636" s="394" t="s">
        <v>5408</v>
      </c>
      <c r="T636" s="244" t="str">
        <f t="shared" si="18"/>
        <v>Tab5_Cell_F272</v>
      </c>
    </row>
    <row r="637" spans="1:20" s="244" customFormat="1" ht="38.25" x14ac:dyDescent="0.2">
      <c r="A637" s="244" t="str">
        <f t="shared" si="19"/>
        <v>Tab5_Cell_F273</v>
      </c>
      <c r="B637" s="250">
        <v>5</v>
      </c>
      <c r="C637" s="250" t="s">
        <v>5409</v>
      </c>
      <c r="D637" s="250" t="s">
        <v>5410</v>
      </c>
      <c r="E637" s="394" t="s">
        <v>5380</v>
      </c>
      <c r="F637" s="394" t="s">
        <v>5381</v>
      </c>
      <c r="G637" s="394" t="s">
        <v>5367</v>
      </c>
      <c r="H637" s="394" t="s">
        <v>5382</v>
      </c>
      <c r="I637" s="394" t="s">
        <v>5383</v>
      </c>
      <c r="J637" s="394" t="s">
        <v>5370</v>
      </c>
      <c r="K637" s="394" t="s">
        <v>5384</v>
      </c>
      <c r="L637" s="394" t="s">
        <v>5385</v>
      </c>
      <c r="M637" s="394" t="s">
        <v>5386</v>
      </c>
      <c r="N637" s="394" t="s">
        <v>5331</v>
      </c>
      <c r="O637" s="394" t="s">
        <v>5375</v>
      </c>
      <c r="P637" s="394" t="s">
        <v>5387</v>
      </c>
      <c r="Q637" s="397" t="s">
        <v>10906</v>
      </c>
      <c r="R637" s="394" t="s">
        <v>9470</v>
      </c>
      <c r="S637" s="394" t="s">
        <v>5388</v>
      </c>
      <c r="T637" s="244" t="str">
        <f t="shared" si="18"/>
        <v>Tab5_Cell_F273</v>
      </c>
    </row>
    <row r="638" spans="1:20" s="244" customFormat="1" ht="25.5" x14ac:dyDescent="0.2">
      <c r="A638" s="244" t="str">
        <f t="shared" si="19"/>
        <v>Tab5_Cell_F274</v>
      </c>
      <c r="B638" s="250">
        <v>5</v>
      </c>
      <c r="C638" s="250" t="s">
        <v>5411</v>
      </c>
      <c r="D638" s="250" t="s">
        <v>5412</v>
      </c>
      <c r="E638" s="394" t="s">
        <v>5335</v>
      </c>
      <c r="F638" s="394" t="s">
        <v>5336</v>
      </c>
      <c r="G638" s="394" t="s">
        <v>5329</v>
      </c>
      <c r="H638" s="394" t="s">
        <v>5338</v>
      </c>
      <c r="I638" s="394" t="s">
        <v>5339</v>
      </c>
      <c r="J638" s="394" t="s">
        <v>5330</v>
      </c>
      <c r="K638" s="394" t="s">
        <v>5341</v>
      </c>
      <c r="L638" s="394" t="s">
        <v>5342</v>
      </c>
      <c r="M638" s="394" t="s">
        <v>5343</v>
      </c>
      <c r="N638" s="394" t="s">
        <v>5344</v>
      </c>
      <c r="O638" s="394" t="s">
        <v>5332</v>
      </c>
      <c r="P638" s="394" t="s">
        <v>5346</v>
      </c>
      <c r="Q638" s="394" t="s">
        <v>7924</v>
      </c>
      <c r="R638" s="401" t="s">
        <v>10844</v>
      </c>
      <c r="S638" s="394" t="s">
        <v>5347</v>
      </c>
      <c r="T638" s="244" t="str">
        <f t="shared" si="18"/>
        <v>Tab5_Cell_F274</v>
      </c>
    </row>
    <row r="639" spans="1:20" s="244" customFormat="1" ht="25.5" x14ac:dyDescent="0.2">
      <c r="A639" s="244" t="str">
        <f t="shared" si="19"/>
        <v>Tab5_Cell_F275</v>
      </c>
      <c r="B639" s="250">
        <v>5</v>
      </c>
      <c r="C639" s="250" t="s">
        <v>5413</v>
      </c>
      <c r="D639" s="250" t="s">
        <v>5414</v>
      </c>
      <c r="E639" s="394" t="s">
        <v>5350</v>
      </c>
      <c r="F639" s="394" t="s">
        <v>5351</v>
      </c>
      <c r="G639" s="394" t="s">
        <v>5337</v>
      </c>
      <c r="H639" s="394" t="s">
        <v>5353</v>
      </c>
      <c r="I639" s="394" t="s">
        <v>5354</v>
      </c>
      <c r="J639" s="394" t="s">
        <v>5340</v>
      </c>
      <c r="K639" s="394" t="s">
        <v>5356</v>
      </c>
      <c r="L639" s="394" t="s">
        <v>5357</v>
      </c>
      <c r="M639" s="394" t="s">
        <v>5358</v>
      </c>
      <c r="N639" s="394" t="s">
        <v>5359</v>
      </c>
      <c r="O639" s="394" t="s">
        <v>5345</v>
      </c>
      <c r="P639" s="394" t="s">
        <v>5361</v>
      </c>
      <c r="Q639" s="394" t="s">
        <v>7925</v>
      </c>
      <c r="R639" s="401" t="s">
        <v>10845</v>
      </c>
      <c r="S639" s="394" t="s">
        <v>5362</v>
      </c>
      <c r="T639" s="244" t="str">
        <f t="shared" si="18"/>
        <v>Tab5_Cell_F275</v>
      </c>
    </row>
    <row r="640" spans="1:20" s="244" customFormat="1" ht="25.5" x14ac:dyDescent="0.2">
      <c r="A640" s="244" t="str">
        <f t="shared" si="19"/>
        <v>Tab5_Cell_F276</v>
      </c>
      <c r="B640" s="250">
        <v>5</v>
      </c>
      <c r="C640" s="250" t="s">
        <v>5415</v>
      </c>
      <c r="D640" s="250" t="s">
        <v>5416</v>
      </c>
      <c r="E640" s="394" t="s">
        <v>5365</v>
      </c>
      <c r="F640" s="394" t="s">
        <v>5366</v>
      </c>
      <c r="G640" s="394" t="s">
        <v>5352</v>
      </c>
      <c r="H640" s="394" t="s">
        <v>5368</v>
      </c>
      <c r="I640" s="394" t="s">
        <v>5369</v>
      </c>
      <c r="J640" s="394" t="s">
        <v>5355</v>
      </c>
      <c r="K640" s="394" t="s">
        <v>5371</v>
      </c>
      <c r="L640" s="394" t="s">
        <v>5372</v>
      </c>
      <c r="M640" s="394" t="s">
        <v>5373</v>
      </c>
      <c r="N640" s="394" t="s">
        <v>5374</v>
      </c>
      <c r="O640" s="394" t="s">
        <v>5360</v>
      </c>
      <c r="P640" s="394" t="s">
        <v>5376</v>
      </c>
      <c r="Q640" s="394" t="s">
        <v>7926</v>
      </c>
      <c r="R640" s="401" t="s">
        <v>10846</v>
      </c>
      <c r="S640" s="394" t="s">
        <v>5377</v>
      </c>
      <c r="T640" s="244" t="str">
        <f t="shared" si="18"/>
        <v>Tab5_Cell_F276</v>
      </c>
    </row>
    <row r="641" spans="1:21" x14ac:dyDescent="0.2">
      <c r="A641" s="244" t="str">
        <f t="shared" si="19"/>
        <v>Tab5_Cell_F277</v>
      </c>
      <c r="B641" s="250">
        <v>5</v>
      </c>
      <c r="C641" s="250" t="s">
        <v>5417</v>
      </c>
      <c r="D641" s="250" t="s">
        <v>5418</v>
      </c>
      <c r="E641" s="394" t="s">
        <v>5265</v>
      </c>
      <c r="F641" s="394" t="s">
        <v>5266</v>
      </c>
      <c r="G641" s="394" t="s">
        <v>5267</v>
      </c>
      <c r="H641" s="394" t="s">
        <v>5268</v>
      </c>
      <c r="I641" s="394" t="s">
        <v>5269</v>
      </c>
      <c r="J641" s="394" t="s">
        <v>5270</v>
      </c>
      <c r="K641" s="394" t="s">
        <v>5271</v>
      </c>
      <c r="L641" s="394" t="s">
        <v>5272</v>
      </c>
      <c r="M641" s="394" t="s">
        <v>5273</v>
      </c>
      <c r="N641" s="394" t="s">
        <v>5274</v>
      </c>
      <c r="O641" s="394" t="s">
        <v>5262</v>
      </c>
      <c r="P641" s="394" t="s">
        <v>5276</v>
      </c>
      <c r="Q641" s="394" t="s">
        <v>7921</v>
      </c>
      <c r="R641" s="394" t="s">
        <v>9465</v>
      </c>
      <c r="S641" s="394" t="s">
        <v>5277</v>
      </c>
      <c r="T641" s="244" t="str">
        <f t="shared" si="18"/>
        <v>Tab5_Cell_F277</v>
      </c>
      <c r="U641" s="244"/>
    </row>
    <row r="642" spans="1:21" x14ac:dyDescent="0.2">
      <c r="A642" s="244" t="str">
        <f t="shared" si="19"/>
        <v>Tab5_Cell_F278</v>
      </c>
      <c r="B642" s="250">
        <v>5</v>
      </c>
      <c r="C642" s="250" t="s">
        <v>5419</v>
      </c>
      <c r="D642" s="250" t="s">
        <v>5420</v>
      </c>
      <c r="E642" s="394" t="s">
        <v>5265</v>
      </c>
      <c r="F642" s="394" t="s">
        <v>5266</v>
      </c>
      <c r="G642" s="394" t="s">
        <v>5267</v>
      </c>
      <c r="H642" s="394" t="s">
        <v>5268</v>
      </c>
      <c r="I642" s="394" t="s">
        <v>5269</v>
      </c>
      <c r="J642" s="394" t="s">
        <v>5270</v>
      </c>
      <c r="K642" s="394" t="s">
        <v>5271</v>
      </c>
      <c r="L642" s="394" t="s">
        <v>5272</v>
      </c>
      <c r="M642" s="394" t="s">
        <v>5273</v>
      </c>
      <c r="N642" s="394" t="s">
        <v>5274</v>
      </c>
      <c r="O642" s="394" t="s">
        <v>5262</v>
      </c>
      <c r="P642" s="394" t="s">
        <v>5276</v>
      </c>
      <c r="Q642" s="394" t="s">
        <v>7921</v>
      </c>
      <c r="R642" s="394" t="s">
        <v>9465</v>
      </c>
      <c r="S642" s="394" t="s">
        <v>5277</v>
      </c>
      <c r="T642" s="244" t="str">
        <f t="shared" si="18"/>
        <v>Tab5_Cell_F278</v>
      </c>
      <c r="U642" s="244"/>
    </row>
    <row r="643" spans="1:21" x14ac:dyDescent="0.2">
      <c r="A643" s="244" t="str">
        <f t="shared" si="19"/>
        <v>Tab_Cell_</v>
      </c>
      <c r="B643" s="250"/>
      <c r="C643" s="250"/>
      <c r="D643" s="250"/>
      <c r="E643" s="394"/>
      <c r="F643" s="394"/>
      <c r="G643" s="394"/>
      <c r="H643" s="394"/>
      <c r="I643" s="394"/>
      <c r="J643" s="394"/>
      <c r="K643" s="394"/>
      <c r="L643" s="394"/>
      <c r="M643" s="394"/>
      <c r="N643" s="394"/>
      <c r="O643" s="394"/>
      <c r="P643" s="394"/>
      <c r="Q643" s="394"/>
      <c r="R643" s="394"/>
      <c r="S643" s="394"/>
      <c r="T643" s="244" t="str">
        <f t="shared" si="18"/>
        <v>Tab_Cell_</v>
      </c>
      <c r="U643" s="244"/>
    </row>
    <row r="644" spans="1:21" x14ac:dyDescent="0.2">
      <c r="A644" s="244" t="str">
        <f t="shared" si="19"/>
        <v>Tab_Cell_</v>
      </c>
      <c r="B644" s="250"/>
      <c r="C644" s="250"/>
      <c r="D644" s="250"/>
      <c r="E644" s="394"/>
      <c r="F644" s="394"/>
      <c r="G644" s="394"/>
      <c r="H644" s="394"/>
      <c r="I644" s="394"/>
      <c r="J644" s="394"/>
      <c r="K644" s="394"/>
      <c r="L644" s="394"/>
      <c r="M644" s="394"/>
      <c r="N644" s="394"/>
      <c r="O644" s="394"/>
      <c r="P644" s="394"/>
      <c r="Q644" s="394"/>
      <c r="R644" s="394"/>
      <c r="S644" s="394"/>
      <c r="T644" s="244" t="str">
        <f t="shared" si="18"/>
        <v>Tab_Cell_</v>
      </c>
      <c r="U644" s="244"/>
    </row>
    <row r="645" spans="1:21" x14ac:dyDescent="0.2">
      <c r="A645" s="244" t="str">
        <f t="shared" si="19"/>
        <v>Tab_Cell_</v>
      </c>
      <c r="B645" s="250"/>
      <c r="C645" s="250"/>
      <c r="D645" s="250"/>
      <c r="E645" s="394"/>
      <c r="F645" s="394"/>
      <c r="G645" s="394"/>
      <c r="H645" s="394"/>
      <c r="I645" s="394"/>
      <c r="J645" s="394"/>
      <c r="K645" s="394"/>
      <c r="L645" s="394"/>
      <c r="M645" s="394"/>
      <c r="N645" s="394"/>
      <c r="O645" s="394"/>
      <c r="P645" s="394"/>
      <c r="Q645" s="394"/>
      <c r="R645" s="394"/>
      <c r="S645" s="394"/>
      <c r="T645" s="244" t="str">
        <f t="shared" si="18"/>
        <v>Tab_Cell_</v>
      </c>
      <c r="U645" s="244"/>
    </row>
    <row r="646" spans="1:21" ht="51" x14ac:dyDescent="0.2">
      <c r="A646" s="244" t="str">
        <f t="shared" si="19"/>
        <v>Tab5_Cell_F282</v>
      </c>
      <c r="B646" s="250">
        <v>5</v>
      </c>
      <c r="C646" s="250" t="s">
        <v>5424</v>
      </c>
      <c r="D646" s="250" t="s">
        <v>5439</v>
      </c>
      <c r="E646" s="394" t="s">
        <v>5425</v>
      </c>
      <c r="F646" s="394" t="s">
        <v>5426</v>
      </c>
      <c r="G646" s="394" t="s">
        <v>5421</v>
      </c>
      <c r="H646" s="394" t="s">
        <v>5427</v>
      </c>
      <c r="I646" s="394" t="s">
        <v>5428</v>
      </c>
      <c r="J646" s="394" t="s">
        <v>5422</v>
      </c>
      <c r="K646" s="394" t="s">
        <v>5429</v>
      </c>
      <c r="L646" s="394" t="s">
        <v>5430</v>
      </c>
      <c r="M646" s="394" t="s">
        <v>5431</v>
      </c>
      <c r="N646" s="394" t="s">
        <v>5432</v>
      </c>
      <c r="O646" s="394" t="s">
        <v>5423</v>
      </c>
      <c r="P646" s="394" t="s">
        <v>5433</v>
      </c>
      <c r="Q646" s="394" t="s">
        <v>7927</v>
      </c>
      <c r="R646" s="394" t="s">
        <v>9471</v>
      </c>
      <c r="S646" s="394" t="s">
        <v>5434</v>
      </c>
      <c r="T646" s="244" t="str">
        <f t="shared" si="18"/>
        <v>Tab5_Cell_F282</v>
      </c>
      <c r="U646" s="244"/>
    </row>
    <row r="647" spans="1:21" ht="51" x14ac:dyDescent="0.2">
      <c r="A647" s="244" t="str">
        <f t="shared" si="19"/>
        <v>Tab5_Cell_F283</v>
      </c>
      <c r="B647" s="250">
        <v>5</v>
      </c>
      <c r="C647" s="250" t="s">
        <v>5435</v>
      </c>
      <c r="D647" s="250" t="s">
        <v>9313</v>
      </c>
      <c r="E647" s="397" t="s">
        <v>10762</v>
      </c>
      <c r="F647" s="390" t="s">
        <v>4299</v>
      </c>
      <c r="G647" s="390" t="s">
        <v>4300</v>
      </c>
      <c r="H647" s="390" t="s">
        <v>4301</v>
      </c>
      <c r="I647" s="390" t="s">
        <v>4302</v>
      </c>
      <c r="J647" s="398" t="s">
        <v>10606</v>
      </c>
      <c r="K647" s="399" t="s">
        <v>10778</v>
      </c>
      <c r="L647" s="390" t="s">
        <v>4303</v>
      </c>
      <c r="M647" s="390" t="s">
        <v>4304</v>
      </c>
      <c r="N647" s="405" t="s">
        <v>4305</v>
      </c>
      <c r="O647" s="390" t="s">
        <v>4306</v>
      </c>
      <c r="P647" s="390" t="s">
        <v>4307</v>
      </c>
      <c r="Q647" s="397" t="s">
        <v>10878</v>
      </c>
      <c r="R647" s="390" t="s">
        <v>9434</v>
      </c>
      <c r="S647" s="402" t="s">
        <v>10653</v>
      </c>
      <c r="T647" s="244" t="str">
        <f t="shared" si="18"/>
        <v>Tab5_Cell_F283</v>
      </c>
      <c r="U647" s="385" t="s">
        <v>4301</v>
      </c>
    </row>
    <row r="648" spans="1:21" ht="204" x14ac:dyDescent="0.2">
      <c r="A648" s="244" t="str">
        <f t="shared" si="19"/>
        <v>Tab5_Cell_F284</v>
      </c>
      <c r="B648" s="250">
        <v>5</v>
      </c>
      <c r="C648" s="250" t="s">
        <v>5437</v>
      </c>
      <c r="D648" s="250" t="s">
        <v>9314</v>
      </c>
      <c r="E648" s="405" t="s">
        <v>10972</v>
      </c>
      <c r="F648" s="405" t="s">
        <v>10967</v>
      </c>
      <c r="G648" s="405" t="s">
        <v>10945</v>
      </c>
      <c r="H648" s="390" t="s">
        <v>10511</v>
      </c>
      <c r="I648" s="405" t="s">
        <v>10962</v>
      </c>
      <c r="J648" s="405" t="s">
        <v>10940</v>
      </c>
      <c r="K648" s="405" t="s">
        <v>10999</v>
      </c>
      <c r="L648" s="405" t="s">
        <v>10950</v>
      </c>
      <c r="M648" s="405" t="s">
        <v>10994</v>
      </c>
      <c r="N648" s="405" t="s">
        <v>11004</v>
      </c>
      <c r="O648" s="394" t="s">
        <v>5436</v>
      </c>
      <c r="P648" s="405" t="s">
        <v>10958</v>
      </c>
      <c r="Q648" s="405" t="s">
        <v>10978</v>
      </c>
      <c r="R648" s="405" t="s">
        <v>10982</v>
      </c>
      <c r="S648" s="405" t="s">
        <v>10989</v>
      </c>
      <c r="T648" s="244" t="str">
        <f t="shared" si="18"/>
        <v>Tab5_Cell_F284</v>
      </c>
      <c r="U648" s="311" t="s">
        <v>10510</v>
      </c>
    </row>
    <row r="649" spans="1:21" ht="178.5" x14ac:dyDescent="0.2">
      <c r="A649" s="244" t="str">
        <f t="shared" si="19"/>
        <v>Tab5_Cell_F285</v>
      </c>
      <c r="B649" s="250">
        <v>5</v>
      </c>
      <c r="C649" s="250" t="s">
        <v>5438</v>
      </c>
      <c r="D649" s="250" t="s">
        <v>9315</v>
      </c>
      <c r="E649" s="405" t="s">
        <v>10973</v>
      </c>
      <c r="F649" s="405" t="s">
        <v>10968</v>
      </c>
      <c r="G649" s="405" t="s">
        <v>10946</v>
      </c>
      <c r="H649" s="390" t="s">
        <v>10515</v>
      </c>
      <c r="I649" s="405" t="s">
        <v>10959</v>
      </c>
      <c r="J649" s="405" t="s">
        <v>10941</v>
      </c>
      <c r="K649" s="405" t="s">
        <v>10954</v>
      </c>
      <c r="L649" s="405" t="s">
        <v>10951</v>
      </c>
      <c r="M649" s="405" t="s">
        <v>10990</v>
      </c>
      <c r="N649" s="405" t="s">
        <v>11005</v>
      </c>
      <c r="O649" s="394" t="s">
        <v>9281</v>
      </c>
      <c r="P649" s="405" t="s">
        <v>10985</v>
      </c>
      <c r="Q649" s="405" t="s">
        <v>10974</v>
      </c>
      <c r="R649" s="405" t="s">
        <v>10983</v>
      </c>
      <c r="S649" s="405" t="s">
        <v>10984</v>
      </c>
      <c r="T649" s="244" t="str">
        <f t="shared" si="18"/>
        <v>Tab5_Cell_F285</v>
      </c>
      <c r="U649" s="385" t="s">
        <v>10509</v>
      </c>
    </row>
    <row r="650" spans="1:21" ht="51" x14ac:dyDescent="0.2">
      <c r="A650" s="244" t="str">
        <f t="shared" si="19"/>
        <v>Tab5_Cell_H17</v>
      </c>
      <c r="B650" s="250">
        <v>5</v>
      </c>
      <c r="C650" s="250"/>
      <c r="D650" s="250" t="s">
        <v>7400</v>
      </c>
      <c r="E650" s="394" t="s">
        <v>8912</v>
      </c>
      <c r="F650" s="394" t="s">
        <v>8913</v>
      </c>
      <c r="G650" s="394" t="s">
        <v>8914</v>
      </c>
      <c r="H650" s="394" t="s">
        <v>8915</v>
      </c>
      <c r="I650" s="394" t="s">
        <v>8916</v>
      </c>
      <c r="J650" s="394" t="s">
        <v>8917</v>
      </c>
      <c r="K650" s="394" t="s">
        <v>8918</v>
      </c>
      <c r="L650" s="394" t="s">
        <v>8919</v>
      </c>
      <c r="M650" s="394" t="s">
        <v>8920</v>
      </c>
      <c r="N650" s="394" t="s">
        <v>8921</v>
      </c>
      <c r="O650" s="394" t="s">
        <v>8922</v>
      </c>
      <c r="P650" s="394" t="s">
        <v>8923</v>
      </c>
      <c r="Q650" s="394" t="s">
        <v>8924</v>
      </c>
      <c r="R650" s="394" t="s">
        <v>9472</v>
      </c>
      <c r="S650" s="394" t="s">
        <v>8925</v>
      </c>
      <c r="T650" s="244" t="str">
        <f t="shared" si="18"/>
        <v>Tab5_Cell_H17</v>
      </c>
      <c r="U650" s="244"/>
    </row>
    <row r="651" spans="1:21" x14ac:dyDescent="0.2">
      <c r="A651" s="244" t="str">
        <f t="shared" si="19"/>
        <v>Tab6_Cell_B4</v>
      </c>
      <c r="B651" s="250">
        <v>6</v>
      </c>
      <c r="C651" s="250"/>
      <c r="D651" s="250" t="s">
        <v>754</v>
      </c>
      <c r="E651" s="394" t="s">
        <v>9601</v>
      </c>
      <c r="F651" s="394" t="s">
        <v>9603</v>
      </c>
      <c r="G651" s="394" t="s">
        <v>9605</v>
      </c>
      <c r="H651" s="394" t="s">
        <v>681</v>
      </c>
      <c r="I651" s="394" t="s">
        <v>9607</v>
      </c>
      <c r="J651" s="394" t="s">
        <v>9609</v>
      </c>
      <c r="K651" s="394" t="s">
        <v>9611</v>
      </c>
      <c r="L651" s="394" t="s">
        <v>9613</v>
      </c>
      <c r="M651" s="394" t="s">
        <v>9615</v>
      </c>
      <c r="N651" s="394" t="s">
        <v>9617</v>
      </c>
      <c r="O651" s="394" t="s">
        <v>9618</v>
      </c>
      <c r="P651" s="394" t="s">
        <v>9621</v>
      </c>
      <c r="Q651" s="394" t="s">
        <v>9623</v>
      </c>
      <c r="R651" s="394" t="s">
        <v>10022</v>
      </c>
      <c r="S651" s="394" t="s">
        <v>9626</v>
      </c>
      <c r="T651" s="244" t="str">
        <f t="shared" si="18"/>
        <v>Tab6_Cell_B4</v>
      </c>
      <c r="U651" s="244"/>
    </row>
    <row r="652" spans="1:21" ht="89.25" customHeight="1" x14ac:dyDescent="0.2">
      <c r="A652" s="244" t="str">
        <f t="shared" si="19"/>
        <v>Tab6_Cell_B6</v>
      </c>
      <c r="B652" s="250">
        <v>6</v>
      </c>
      <c r="C652" s="250"/>
      <c r="D652" s="250" t="s">
        <v>686</v>
      </c>
      <c r="E652" s="394" t="s">
        <v>5440</v>
      </c>
      <c r="F652" s="394" t="s">
        <v>5441</v>
      </c>
      <c r="G652" s="394" t="s">
        <v>5442</v>
      </c>
      <c r="H652" s="394" t="s">
        <v>355</v>
      </c>
      <c r="I652" s="394" t="s">
        <v>5443</v>
      </c>
      <c r="J652" s="394" t="s">
        <v>5444</v>
      </c>
      <c r="K652" s="394" t="s">
        <v>5445</v>
      </c>
      <c r="L652" s="394" t="s">
        <v>5446</v>
      </c>
      <c r="M652" s="394" t="s">
        <v>5447</v>
      </c>
      <c r="N652" s="394" t="s">
        <v>5448</v>
      </c>
      <c r="O652" s="394" t="s">
        <v>5449</v>
      </c>
      <c r="P652" s="394" t="s">
        <v>5450</v>
      </c>
      <c r="Q652" s="394" t="s">
        <v>7928</v>
      </c>
      <c r="R652" s="394" t="s">
        <v>10023</v>
      </c>
      <c r="S652" s="394" t="s">
        <v>5451</v>
      </c>
      <c r="T652" s="244" t="str">
        <f t="shared" si="18"/>
        <v>Tab6_Cell_B6</v>
      </c>
      <c r="U652" s="244"/>
    </row>
    <row r="653" spans="1:21" ht="25.5" customHeight="1" x14ac:dyDescent="0.2">
      <c r="A653" s="244" t="str">
        <f t="shared" si="19"/>
        <v>Tab6_Cell_B9</v>
      </c>
      <c r="B653" s="250">
        <v>6</v>
      </c>
      <c r="C653" s="250"/>
      <c r="D653" s="250" t="s">
        <v>1362</v>
      </c>
      <c r="E653" s="394" t="s">
        <v>644</v>
      </c>
      <c r="F653" s="394" t="s">
        <v>648</v>
      </c>
      <c r="G653" s="394" t="s">
        <v>646</v>
      </c>
      <c r="H653" s="394" t="s">
        <v>357</v>
      </c>
      <c r="I653" s="394" t="s">
        <v>647</v>
      </c>
      <c r="J653" s="394" t="s">
        <v>649</v>
      </c>
      <c r="K653" s="394" t="s">
        <v>645</v>
      </c>
      <c r="L653" s="394" t="s">
        <v>650</v>
      </c>
      <c r="M653" s="394" t="s">
        <v>651</v>
      </c>
      <c r="N653" s="394" t="s">
        <v>652</v>
      </c>
      <c r="O653" s="394" t="s">
        <v>653</v>
      </c>
      <c r="P653" s="394" t="s">
        <v>654</v>
      </c>
      <c r="Q653" s="394" t="s">
        <v>7929</v>
      </c>
      <c r="R653" s="394" t="s">
        <v>10024</v>
      </c>
      <c r="S653" s="394" t="s">
        <v>655</v>
      </c>
      <c r="T653" s="244" t="str">
        <f t="shared" si="18"/>
        <v>Tab6_Cell_B9</v>
      </c>
      <c r="U653" s="244"/>
    </row>
    <row r="654" spans="1:21" ht="51" customHeight="1" x14ac:dyDescent="0.2">
      <c r="A654" s="244" t="str">
        <f t="shared" si="19"/>
        <v>Tab6_Cell_B9</v>
      </c>
      <c r="B654" s="250">
        <v>6</v>
      </c>
      <c r="C654" s="250"/>
      <c r="D654" s="250" t="s">
        <v>1362</v>
      </c>
      <c r="E654" s="394" t="s">
        <v>644</v>
      </c>
      <c r="F654" s="394" t="s">
        <v>648</v>
      </c>
      <c r="G654" s="394" t="s">
        <v>646</v>
      </c>
      <c r="H654" s="394" t="s">
        <v>357</v>
      </c>
      <c r="I654" s="394" t="s">
        <v>647</v>
      </c>
      <c r="J654" s="394" t="s">
        <v>649</v>
      </c>
      <c r="K654" s="394" t="s">
        <v>645</v>
      </c>
      <c r="L654" s="394" t="s">
        <v>650</v>
      </c>
      <c r="M654" s="394" t="s">
        <v>651</v>
      </c>
      <c r="N654" s="394" t="s">
        <v>652</v>
      </c>
      <c r="O654" s="394" t="s">
        <v>653</v>
      </c>
      <c r="P654" s="394" t="s">
        <v>654</v>
      </c>
      <c r="Q654" s="394" t="s">
        <v>7929</v>
      </c>
      <c r="R654" s="394" t="s">
        <v>10024</v>
      </c>
      <c r="S654" s="394" t="s">
        <v>655</v>
      </c>
      <c r="T654" s="244" t="str">
        <f t="shared" si="18"/>
        <v>Tab6_Cell_B9</v>
      </c>
      <c r="U654" s="244"/>
    </row>
    <row r="655" spans="1:21" ht="12.75" customHeight="1" x14ac:dyDescent="0.2">
      <c r="A655" s="244" t="str">
        <f t="shared" si="19"/>
        <v>Tab6_Cell_B42</v>
      </c>
      <c r="B655" s="250">
        <v>6</v>
      </c>
      <c r="C655" s="250"/>
      <c r="D655" s="250" t="s">
        <v>10114</v>
      </c>
      <c r="E655" s="394" t="s">
        <v>5452</v>
      </c>
      <c r="F655" s="394" t="s">
        <v>383</v>
      </c>
      <c r="G655" s="394" t="s">
        <v>5453</v>
      </c>
      <c r="H655" s="394" t="s">
        <v>383</v>
      </c>
      <c r="I655" s="394" t="s">
        <v>5454</v>
      </c>
      <c r="J655" s="394" t="s">
        <v>5455</v>
      </c>
      <c r="K655" s="394" t="s">
        <v>5456</v>
      </c>
      <c r="L655" s="394" t="s">
        <v>5457</v>
      </c>
      <c r="M655" s="394" t="s">
        <v>5458</v>
      </c>
      <c r="N655" s="394" t="s">
        <v>5459</v>
      </c>
      <c r="O655" s="394" t="s">
        <v>5460</v>
      </c>
      <c r="P655" s="394" t="s">
        <v>5461</v>
      </c>
      <c r="Q655" s="394" t="s">
        <v>7930</v>
      </c>
      <c r="R655" s="405" t="s">
        <v>10855</v>
      </c>
      <c r="S655" s="394" t="s">
        <v>5462</v>
      </c>
      <c r="T655" s="244" t="str">
        <f t="shared" si="18"/>
        <v>Tab6_Cell_B42</v>
      </c>
      <c r="U655" s="244"/>
    </row>
    <row r="656" spans="1:21" ht="54" customHeight="1" x14ac:dyDescent="0.2">
      <c r="A656" s="244" t="str">
        <f t="shared" si="19"/>
        <v>Tab6_Cell_B108</v>
      </c>
      <c r="B656" s="250">
        <v>6</v>
      </c>
      <c r="C656" s="250"/>
      <c r="D656" s="250" t="s">
        <v>10529</v>
      </c>
      <c r="E656" s="394" t="s">
        <v>408</v>
      </c>
      <c r="F656" s="394" t="s">
        <v>408</v>
      </c>
      <c r="G656" s="394" t="s">
        <v>408</v>
      </c>
      <c r="H656" s="394" t="s">
        <v>408</v>
      </c>
      <c r="I656" s="394" t="s">
        <v>5463</v>
      </c>
      <c r="J656" s="394" t="s">
        <v>408</v>
      </c>
      <c r="K656" s="394" t="s">
        <v>408</v>
      </c>
      <c r="L656" s="394" t="s">
        <v>408</v>
      </c>
      <c r="M656" s="394" t="s">
        <v>408</v>
      </c>
      <c r="N656" s="394" t="s">
        <v>408</v>
      </c>
      <c r="O656" s="394" t="s">
        <v>408</v>
      </c>
      <c r="P656" s="394" t="s">
        <v>408</v>
      </c>
      <c r="Q656" s="394" t="s">
        <v>408</v>
      </c>
      <c r="R656" s="394" t="s">
        <v>10025</v>
      </c>
      <c r="S656" s="394" t="s">
        <v>408</v>
      </c>
      <c r="T656" s="244" t="str">
        <f t="shared" si="18"/>
        <v>Tab6_Cell_B108</v>
      </c>
      <c r="U656" s="244"/>
    </row>
    <row r="657" spans="1:20" s="285" customFormat="1" ht="38.25" customHeight="1" x14ac:dyDescent="0.2">
      <c r="A657" s="244" t="str">
        <f t="shared" si="19"/>
        <v>Tab6_Cell_E11</v>
      </c>
      <c r="B657" s="250">
        <v>6</v>
      </c>
      <c r="C657" s="250"/>
      <c r="D657" s="250" t="s">
        <v>7406</v>
      </c>
      <c r="E657" s="394" t="s">
        <v>6624</v>
      </c>
      <c r="F657" s="394" t="s">
        <v>7486</v>
      </c>
      <c r="G657" s="394" t="s">
        <v>6626</v>
      </c>
      <c r="H657" s="394" t="s">
        <v>359</v>
      </c>
      <c r="I657" s="394" t="s">
        <v>6627</v>
      </c>
      <c r="J657" s="394" t="s">
        <v>6628</v>
      </c>
      <c r="K657" s="394" t="s">
        <v>6625</v>
      </c>
      <c r="L657" s="394" t="s">
        <v>6629</v>
      </c>
      <c r="M657" s="394" t="s">
        <v>6630</v>
      </c>
      <c r="N657" s="394" t="s">
        <v>6631</v>
      </c>
      <c r="O657" s="394" t="s">
        <v>6632</v>
      </c>
      <c r="P657" s="394" t="s">
        <v>6633</v>
      </c>
      <c r="Q657" s="394" t="s">
        <v>7983</v>
      </c>
      <c r="R657" s="394" t="s">
        <v>9473</v>
      </c>
      <c r="S657" s="394" t="s">
        <v>6634</v>
      </c>
      <c r="T657" s="244" t="str">
        <f t="shared" si="18"/>
        <v>Tab6_Cell_E11</v>
      </c>
    </row>
    <row r="658" spans="1:20" s="244" customFormat="1" ht="25.5" customHeight="1" x14ac:dyDescent="0.2">
      <c r="A658" s="244" t="str">
        <f t="shared" si="19"/>
        <v>Tab6_Cell_G13</v>
      </c>
      <c r="B658" s="250">
        <v>6</v>
      </c>
      <c r="C658" s="250"/>
      <c r="D658" s="250" t="s">
        <v>7401</v>
      </c>
      <c r="E658" s="394" t="s">
        <v>611</v>
      </c>
      <c r="F658" s="394" t="s">
        <v>614</v>
      </c>
      <c r="G658" s="394" t="s">
        <v>7408</v>
      </c>
      <c r="H658" s="394" t="s">
        <v>610</v>
      </c>
      <c r="I658" s="394" t="s">
        <v>613</v>
      </c>
      <c r="J658" s="394" t="s">
        <v>615</v>
      </c>
      <c r="K658" s="394" t="s">
        <v>612</v>
      </c>
      <c r="L658" s="394" t="s">
        <v>616</v>
      </c>
      <c r="M658" s="394" t="s">
        <v>617</v>
      </c>
      <c r="N658" s="394" t="s">
        <v>618</v>
      </c>
      <c r="O658" s="394" t="s">
        <v>619</v>
      </c>
      <c r="P658" s="394" t="s">
        <v>7409</v>
      </c>
      <c r="Q658" s="394" t="s">
        <v>7978</v>
      </c>
      <c r="R658" s="394" t="s">
        <v>9474</v>
      </c>
      <c r="S658" s="394" t="s">
        <v>620</v>
      </c>
      <c r="T658" s="244" t="str">
        <f t="shared" si="18"/>
        <v>Tab6_Cell_G13</v>
      </c>
    </row>
    <row r="659" spans="1:20" s="244" customFormat="1" ht="38.25" customHeight="1" x14ac:dyDescent="0.2">
      <c r="A659" s="244" t="str">
        <f t="shared" si="19"/>
        <v>Tab6_Cell_H13</v>
      </c>
      <c r="B659" s="250">
        <v>6</v>
      </c>
      <c r="C659" s="250"/>
      <c r="D659" s="250" t="s">
        <v>7402</v>
      </c>
      <c r="E659" s="394" t="s">
        <v>6601</v>
      </c>
      <c r="F659" s="394" t="s">
        <v>6605</v>
      </c>
      <c r="G659" s="394" t="s">
        <v>6603</v>
      </c>
      <c r="H659" s="394" t="s">
        <v>621</v>
      </c>
      <c r="I659" s="394" t="s">
        <v>6604</v>
      </c>
      <c r="J659" s="394" t="s">
        <v>6606</v>
      </c>
      <c r="K659" s="394" t="s">
        <v>6602</v>
      </c>
      <c r="L659" s="394" t="s">
        <v>6607</v>
      </c>
      <c r="M659" s="394" t="s">
        <v>6608</v>
      </c>
      <c r="N659" s="394" t="s">
        <v>6609</v>
      </c>
      <c r="O659" s="394" t="s">
        <v>6610</v>
      </c>
      <c r="P659" s="394" t="s">
        <v>6611</v>
      </c>
      <c r="Q659" s="394" t="s">
        <v>7979</v>
      </c>
      <c r="R659" s="394" t="s">
        <v>9475</v>
      </c>
      <c r="S659" s="394" t="s">
        <v>6612</v>
      </c>
      <c r="T659" s="244" t="str">
        <f t="shared" si="18"/>
        <v>Tab6_Cell_H13</v>
      </c>
    </row>
    <row r="660" spans="1:20" s="285" customFormat="1" ht="38.25" customHeight="1" x14ac:dyDescent="0.2">
      <c r="A660" s="244" t="str">
        <f t="shared" si="19"/>
        <v>Tab6_Cell_I13</v>
      </c>
      <c r="B660" s="250">
        <v>6</v>
      </c>
      <c r="C660" s="250"/>
      <c r="D660" s="250" t="s">
        <v>7403</v>
      </c>
      <c r="E660" s="394" t="s">
        <v>623</v>
      </c>
      <c r="F660" s="394" t="s">
        <v>626</v>
      </c>
      <c r="G660" s="394" t="s">
        <v>7410</v>
      </c>
      <c r="H660" s="394" t="s">
        <v>622</v>
      </c>
      <c r="I660" s="394" t="s">
        <v>625</v>
      </c>
      <c r="J660" s="394" t="s">
        <v>627</v>
      </c>
      <c r="K660" s="394" t="s">
        <v>624</v>
      </c>
      <c r="L660" s="394" t="s">
        <v>628</v>
      </c>
      <c r="M660" s="394" t="s">
        <v>629</v>
      </c>
      <c r="N660" s="394" t="s">
        <v>630</v>
      </c>
      <c r="O660" s="394" t="s">
        <v>631</v>
      </c>
      <c r="P660" s="394" t="s">
        <v>7411</v>
      </c>
      <c r="Q660" s="394" t="s">
        <v>7980</v>
      </c>
      <c r="R660" s="394" t="s">
        <v>10026</v>
      </c>
      <c r="S660" s="394" t="s">
        <v>632</v>
      </c>
      <c r="T660" s="244" t="str">
        <f t="shared" si="18"/>
        <v>Tab6_Cell_I13</v>
      </c>
    </row>
    <row r="661" spans="1:20" s="285" customFormat="1" ht="38.25" customHeight="1" x14ac:dyDescent="0.2">
      <c r="A661" s="244" t="str">
        <f t="shared" si="19"/>
        <v>Tab6_Cell_K9</v>
      </c>
      <c r="B661" s="250">
        <v>6</v>
      </c>
      <c r="C661" s="250"/>
      <c r="D661" s="250" t="s">
        <v>5464</v>
      </c>
      <c r="E661" s="394" t="s">
        <v>656</v>
      </c>
      <c r="F661" s="394" t="s">
        <v>660</v>
      </c>
      <c r="G661" s="394" t="s">
        <v>658</v>
      </c>
      <c r="H661" s="394" t="s">
        <v>358</v>
      </c>
      <c r="I661" s="394" t="s">
        <v>659</v>
      </c>
      <c r="J661" s="394" t="s">
        <v>661</v>
      </c>
      <c r="K661" s="394" t="s">
        <v>657</v>
      </c>
      <c r="L661" s="394" t="s">
        <v>639</v>
      </c>
      <c r="M661" s="394" t="s">
        <v>662</v>
      </c>
      <c r="N661" s="394" t="s">
        <v>663</v>
      </c>
      <c r="O661" s="394" t="s">
        <v>664</v>
      </c>
      <c r="P661" s="394" t="s">
        <v>665</v>
      </c>
      <c r="Q661" s="394" t="s">
        <v>7931</v>
      </c>
      <c r="R661" s="394" t="s">
        <v>10027</v>
      </c>
      <c r="S661" s="394" t="s">
        <v>666</v>
      </c>
      <c r="T661" s="244" t="str">
        <f t="shared" si="18"/>
        <v>Tab6_Cell_K9</v>
      </c>
    </row>
    <row r="662" spans="1:20" s="285" customFormat="1" ht="38.25" customHeight="1" x14ac:dyDescent="0.2">
      <c r="A662" s="244" t="str">
        <f t="shared" si="19"/>
        <v>Tab6_Cell_N13</v>
      </c>
      <c r="B662" s="250">
        <v>6</v>
      </c>
      <c r="C662" s="250"/>
      <c r="D662" s="250" t="s">
        <v>7404</v>
      </c>
      <c r="E662" s="394" t="s">
        <v>6613</v>
      </c>
      <c r="F662" s="394" t="s">
        <v>6617</v>
      </c>
      <c r="G662" s="394" t="s">
        <v>6615</v>
      </c>
      <c r="H662" s="394" t="s">
        <v>633</v>
      </c>
      <c r="I662" s="394" t="s">
        <v>6616</v>
      </c>
      <c r="J662" s="394" t="s">
        <v>6618</v>
      </c>
      <c r="K662" s="394" t="s">
        <v>6614</v>
      </c>
      <c r="L662" s="394" t="s">
        <v>6619</v>
      </c>
      <c r="M662" s="394" t="s">
        <v>6620</v>
      </c>
      <c r="N662" s="394" t="s">
        <v>6621</v>
      </c>
      <c r="O662" s="394" t="s">
        <v>6622</v>
      </c>
      <c r="P662" s="394" t="s">
        <v>7466</v>
      </c>
      <c r="Q662" s="394" t="s">
        <v>7981</v>
      </c>
      <c r="R662" s="394" t="s">
        <v>9476</v>
      </c>
      <c r="S662" s="394" t="s">
        <v>6623</v>
      </c>
      <c r="T662" s="244" t="str">
        <f t="shared" si="18"/>
        <v>Tab6_Cell_N13</v>
      </c>
    </row>
    <row r="663" spans="1:20" s="285" customFormat="1" ht="38.25" customHeight="1" x14ac:dyDescent="0.2">
      <c r="A663" s="244" t="str">
        <f t="shared" si="19"/>
        <v>Tab6_Cell_O11</v>
      </c>
      <c r="B663" s="250">
        <v>6</v>
      </c>
      <c r="C663" s="250"/>
      <c r="D663" s="250" t="s">
        <v>7407</v>
      </c>
      <c r="E663" s="394" t="s">
        <v>6635</v>
      </c>
      <c r="F663" s="394" t="s">
        <v>7487</v>
      </c>
      <c r="G663" s="394" t="s">
        <v>6637</v>
      </c>
      <c r="H663" s="394" t="s">
        <v>360</v>
      </c>
      <c r="I663" s="394" t="s">
        <v>6638</v>
      </c>
      <c r="J663" s="394" t="s">
        <v>6639</v>
      </c>
      <c r="K663" s="394" t="s">
        <v>6636</v>
      </c>
      <c r="L663" s="394" t="s">
        <v>6640</v>
      </c>
      <c r="M663" s="394" t="s">
        <v>6641</v>
      </c>
      <c r="N663" s="394" t="s">
        <v>6642</v>
      </c>
      <c r="O663" s="394" t="s">
        <v>6643</v>
      </c>
      <c r="P663" s="394" t="s">
        <v>6644</v>
      </c>
      <c r="Q663" s="394" t="s">
        <v>7984</v>
      </c>
      <c r="R663" s="394" t="s">
        <v>9477</v>
      </c>
      <c r="S663" s="394" t="s">
        <v>6645</v>
      </c>
      <c r="T663" s="244" t="str">
        <f t="shared" si="18"/>
        <v>Tab6_Cell_O11</v>
      </c>
    </row>
    <row r="664" spans="1:20" s="244" customFormat="1" ht="51" customHeight="1" x14ac:dyDescent="0.2">
      <c r="A664" s="285" t="str">
        <f t="shared" si="19"/>
        <v>Tab6_Cell_O13</v>
      </c>
      <c r="B664" s="250">
        <v>6</v>
      </c>
      <c r="C664" s="250"/>
      <c r="D664" s="250" t="s">
        <v>7405</v>
      </c>
      <c r="E664" s="394" t="s">
        <v>634</v>
      </c>
      <c r="F664" s="394" t="s">
        <v>637</v>
      </c>
      <c r="G664" s="394" t="s">
        <v>7412</v>
      </c>
      <c r="H664" s="394" t="s">
        <v>362</v>
      </c>
      <c r="I664" s="394" t="s">
        <v>636</v>
      </c>
      <c r="J664" s="394" t="s">
        <v>638</v>
      </c>
      <c r="K664" s="394" t="s">
        <v>635</v>
      </c>
      <c r="L664" s="394" t="s">
        <v>639</v>
      </c>
      <c r="M664" s="394" t="s">
        <v>640</v>
      </c>
      <c r="N664" s="394" t="s">
        <v>641</v>
      </c>
      <c r="O664" s="394" t="s">
        <v>642</v>
      </c>
      <c r="P664" s="394" t="s">
        <v>6657</v>
      </c>
      <c r="Q664" s="394" t="s">
        <v>7982</v>
      </c>
      <c r="R664" s="394" t="s">
        <v>10028</v>
      </c>
      <c r="S664" s="394" t="s">
        <v>643</v>
      </c>
      <c r="T664" s="244" t="str">
        <f t="shared" si="18"/>
        <v>Tab6_Cell_O13</v>
      </c>
    </row>
    <row r="665" spans="1:20" s="244" customFormat="1" ht="89.25" customHeight="1" x14ac:dyDescent="0.2">
      <c r="A665" s="285" t="str">
        <f t="shared" si="19"/>
        <v>Tab6_Cell_O14</v>
      </c>
      <c r="B665" s="250">
        <v>6</v>
      </c>
      <c r="C665" s="250" t="s">
        <v>8433</v>
      </c>
      <c r="D665" s="250" t="s">
        <v>5465</v>
      </c>
      <c r="E665" s="394" t="s">
        <v>6701</v>
      </c>
      <c r="F665" s="394" t="s">
        <v>7473</v>
      </c>
      <c r="G665" s="394" t="s">
        <v>7458</v>
      </c>
      <c r="H665" s="394" t="s">
        <v>5466</v>
      </c>
      <c r="I665" s="394" t="s">
        <v>6702</v>
      </c>
      <c r="J665" s="394" t="s">
        <v>7054</v>
      </c>
      <c r="K665" s="394" t="s">
        <v>7053</v>
      </c>
      <c r="L665" s="394" t="s">
        <v>6703</v>
      </c>
      <c r="M665" s="394" t="s">
        <v>6704</v>
      </c>
      <c r="N665" s="394" t="s">
        <v>6705</v>
      </c>
      <c r="O665" s="394" t="s">
        <v>7055</v>
      </c>
      <c r="P665" s="394" t="s">
        <v>7465</v>
      </c>
      <c r="Q665" s="394" t="s">
        <v>7932</v>
      </c>
      <c r="R665" s="394" t="s">
        <v>10029</v>
      </c>
      <c r="S665" s="394" t="s">
        <v>6706</v>
      </c>
      <c r="T665" s="244" t="str">
        <f t="shared" si="18"/>
        <v>Tab6_Cell_O14</v>
      </c>
    </row>
    <row r="666" spans="1:20" s="244" customFormat="1" ht="38.25" customHeight="1" x14ac:dyDescent="0.2">
      <c r="A666" s="244" t="str">
        <f t="shared" si="19"/>
        <v>Tab6_Cell_O15</v>
      </c>
      <c r="B666" s="250">
        <v>6</v>
      </c>
      <c r="C666" s="250" t="s">
        <v>8434</v>
      </c>
      <c r="D666" s="250" t="s">
        <v>5468</v>
      </c>
      <c r="E666" s="394" t="s">
        <v>6707</v>
      </c>
      <c r="F666" s="394" t="s">
        <v>6708</v>
      </c>
      <c r="G666" s="394" t="s">
        <v>6709</v>
      </c>
      <c r="H666" s="394" t="s">
        <v>5469</v>
      </c>
      <c r="I666" s="394" t="s">
        <v>6710</v>
      </c>
      <c r="J666" s="394" t="s">
        <v>6711</v>
      </c>
      <c r="K666" s="394" t="s">
        <v>6712</v>
      </c>
      <c r="L666" s="394" t="s">
        <v>6713</v>
      </c>
      <c r="M666" s="394" t="s">
        <v>6714</v>
      </c>
      <c r="N666" s="394" t="s">
        <v>6715</v>
      </c>
      <c r="O666" s="394" t="s">
        <v>6716</v>
      </c>
      <c r="P666" s="394" t="s">
        <v>6717</v>
      </c>
      <c r="Q666" s="394" t="s">
        <v>7933</v>
      </c>
      <c r="R666" s="394" t="s">
        <v>10030</v>
      </c>
      <c r="S666" s="394" t="s">
        <v>6718</v>
      </c>
      <c r="T666" s="244" t="str">
        <f t="shared" ref="T666:T735" si="20">A666</f>
        <v>Tab6_Cell_O15</v>
      </c>
    </row>
    <row r="667" spans="1:20" s="244" customFormat="1" ht="38.25" customHeight="1" x14ac:dyDescent="0.2">
      <c r="A667" s="244" t="str">
        <f t="shared" si="19"/>
        <v>Tab6_Cell_O16</v>
      </c>
      <c r="B667" s="250">
        <v>6</v>
      </c>
      <c r="C667" s="250" t="s">
        <v>8435</v>
      </c>
      <c r="D667" s="250" t="s">
        <v>5470</v>
      </c>
      <c r="E667" s="394" t="s">
        <v>5471</v>
      </c>
      <c r="F667" s="394" t="s">
        <v>5467</v>
      </c>
      <c r="G667" s="394" t="s">
        <v>5472</v>
      </c>
      <c r="H667" s="394" t="s">
        <v>5467</v>
      </c>
      <c r="I667" s="394" t="s">
        <v>5473</v>
      </c>
      <c r="J667" s="394" t="s">
        <v>5474</v>
      </c>
      <c r="K667" s="394" t="s">
        <v>5475</v>
      </c>
      <c r="L667" s="394" t="s">
        <v>5476</v>
      </c>
      <c r="M667" s="394" t="s">
        <v>5477</v>
      </c>
      <c r="N667" s="394" t="s">
        <v>5478</v>
      </c>
      <c r="O667" s="394" t="s">
        <v>5479</v>
      </c>
      <c r="P667" s="394" t="s">
        <v>5480</v>
      </c>
      <c r="Q667" s="394" t="s">
        <v>7934</v>
      </c>
      <c r="R667" s="394" t="s">
        <v>9478</v>
      </c>
      <c r="S667" s="394" t="s">
        <v>5481</v>
      </c>
      <c r="T667" s="244" t="str">
        <f t="shared" si="20"/>
        <v>Tab6_Cell_O16</v>
      </c>
    </row>
    <row r="668" spans="1:20" s="244" customFormat="1" ht="89.25" customHeight="1" x14ac:dyDescent="0.2">
      <c r="A668" s="244" t="str">
        <f t="shared" si="19"/>
        <v>Tab6_Cell_O17</v>
      </c>
      <c r="B668" s="250">
        <v>6</v>
      </c>
      <c r="C668" s="250" t="s">
        <v>8436</v>
      </c>
      <c r="D668" s="250" t="s">
        <v>5482</v>
      </c>
      <c r="E668" s="394" t="s">
        <v>7360</v>
      </c>
      <c r="F668" s="394" t="s">
        <v>7474</v>
      </c>
      <c r="G668" s="394" t="s">
        <v>7366</v>
      </c>
      <c r="H668" s="394" t="s">
        <v>7298</v>
      </c>
      <c r="I668" s="394" t="s">
        <v>7369</v>
      </c>
      <c r="J668" s="394" t="s">
        <v>7372</v>
      </c>
      <c r="K668" s="394" t="s">
        <v>11000</v>
      </c>
      <c r="L668" s="394" t="s">
        <v>7376</v>
      </c>
      <c r="M668" s="394" t="s">
        <v>7379</v>
      </c>
      <c r="N668" s="394" t="s">
        <v>7382</v>
      </c>
      <c r="O668" s="394" t="s">
        <v>7385</v>
      </c>
      <c r="P668" s="394" t="s">
        <v>7388</v>
      </c>
      <c r="Q668" s="388" t="s">
        <v>10202</v>
      </c>
      <c r="R668" s="394" t="s">
        <v>9479</v>
      </c>
      <c r="S668" s="394" t="s">
        <v>7391</v>
      </c>
      <c r="T668" s="244" t="str">
        <f t="shared" si="20"/>
        <v>Tab6_Cell_O17</v>
      </c>
    </row>
    <row r="669" spans="1:20" s="244" customFormat="1" ht="51" customHeight="1" x14ac:dyDescent="0.2">
      <c r="A669" s="244" t="str">
        <f t="shared" si="19"/>
        <v>Tab6_Cell_O18</v>
      </c>
      <c r="B669" s="250">
        <v>6</v>
      </c>
      <c r="C669" s="250" t="s">
        <v>8437</v>
      </c>
      <c r="D669" s="250" t="s">
        <v>5483</v>
      </c>
      <c r="E669" s="394" t="s">
        <v>7361</v>
      </c>
      <c r="F669" s="394" t="s">
        <v>7475</v>
      </c>
      <c r="G669" s="394" t="s">
        <v>7365</v>
      </c>
      <c r="H669" s="394" t="s">
        <v>7299</v>
      </c>
      <c r="I669" s="394" t="s">
        <v>7368</v>
      </c>
      <c r="J669" s="394" t="s">
        <v>7371</v>
      </c>
      <c r="K669" s="394" t="s">
        <v>11001</v>
      </c>
      <c r="L669" s="394" t="s">
        <v>7375</v>
      </c>
      <c r="M669" s="394" t="s">
        <v>7378</v>
      </c>
      <c r="N669" s="394" t="s">
        <v>7381</v>
      </c>
      <c r="O669" s="394" t="s">
        <v>7384</v>
      </c>
      <c r="P669" s="394" t="s">
        <v>7387</v>
      </c>
      <c r="Q669" s="394" t="s">
        <v>7935</v>
      </c>
      <c r="R669" s="394" t="s">
        <v>9480</v>
      </c>
      <c r="S669" s="394" t="s">
        <v>7390</v>
      </c>
      <c r="T669" s="244" t="str">
        <f t="shared" si="20"/>
        <v>Tab6_Cell_O18</v>
      </c>
    </row>
    <row r="670" spans="1:20" s="244" customFormat="1" ht="89.25" customHeight="1" x14ac:dyDescent="0.2">
      <c r="A670" s="244" t="str">
        <f t="shared" si="19"/>
        <v>Tab6_Cell_O19</v>
      </c>
      <c r="B670" s="250">
        <v>6</v>
      </c>
      <c r="C670" s="250" t="s">
        <v>8438</v>
      </c>
      <c r="D670" s="250" t="s">
        <v>5484</v>
      </c>
      <c r="E670" s="394" t="s">
        <v>7362</v>
      </c>
      <c r="F670" s="394" t="s">
        <v>7363</v>
      </c>
      <c r="G670" s="394" t="s">
        <v>7364</v>
      </c>
      <c r="H670" s="394" t="s">
        <v>7297</v>
      </c>
      <c r="I670" s="394" t="s">
        <v>7367</v>
      </c>
      <c r="J670" s="394" t="s">
        <v>7370</v>
      </c>
      <c r="K670" s="394" t="s">
        <v>7373</v>
      </c>
      <c r="L670" s="394" t="s">
        <v>7374</v>
      </c>
      <c r="M670" s="394" t="s">
        <v>7377</v>
      </c>
      <c r="N670" s="394" t="s">
        <v>7380</v>
      </c>
      <c r="O670" s="394" t="s">
        <v>7383</v>
      </c>
      <c r="P670" s="394" t="s">
        <v>7386</v>
      </c>
      <c r="Q670" s="394" t="s">
        <v>7936</v>
      </c>
      <c r="R670" s="394" t="s">
        <v>9481</v>
      </c>
      <c r="S670" s="394" t="s">
        <v>7389</v>
      </c>
      <c r="T670" s="244" t="str">
        <f t="shared" si="20"/>
        <v>Tab6_Cell_O19</v>
      </c>
    </row>
    <row r="671" spans="1:20" s="244" customFormat="1" ht="89.25" customHeight="1" x14ac:dyDescent="0.2">
      <c r="A671" s="244" t="str">
        <f t="shared" si="19"/>
        <v>Tab6_Cell_O20</v>
      </c>
      <c r="B671" s="250">
        <v>6</v>
      </c>
      <c r="C671" s="250" t="s">
        <v>8439</v>
      </c>
      <c r="D671" s="250" t="s">
        <v>5485</v>
      </c>
      <c r="E671" s="394" t="s">
        <v>7499</v>
      </c>
      <c r="F671" s="394" t="s">
        <v>8526</v>
      </c>
      <c r="G671" s="394" t="s">
        <v>7500</v>
      </c>
      <c r="H671" s="394" t="s">
        <v>7501</v>
      </c>
      <c r="I671" s="394" t="s">
        <v>7502</v>
      </c>
      <c r="J671" s="394" t="s">
        <v>8560</v>
      </c>
      <c r="K671" s="394" t="s">
        <v>8594</v>
      </c>
      <c r="L671" s="394" t="s">
        <v>7503</v>
      </c>
      <c r="M671" s="394" t="s">
        <v>7504</v>
      </c>
      <c r="N671" s="394" t="s">
        <v>7505</v>
      </c>
      <c r="O671" s="394" t="s">
        <v>7506</v>
      </c>
      <c r="P671" s="394" t="s">
        <v>7507</v>
      </c>
      <c r="Q671" s="394" t="s">
        <v>7937</v>
      </c>
      <c r="R671" s="394" t="s">
        <v>9482</v>
      </c>
      <c r="S671" s="394" t="s">
        <v>7508</v>
      </c>
      <c r="T671" s="244" t="str">
        <f t="shared" si="20"/>
        <v>Tab6_Cell_O20</v>
      </c>
    </row>
    <row r="672" spans="1:20" s="244" customFormat="1" ht="89.25" customHeight="1" x14ac:dyDescent="0.2">
      <c r="A672" s="244" t="str">
        <f t="shared" si="19"/>
        <v>Tab6_Cell_O21</v>
      </c>
      <c r="B672" s="250">
        <v>6</v>
      </c>
      <c r="C672" s="250" t="s">
        <v>8440</v>
      </c>
      <c r="D672" s="250" t="s">
        <v>5486</v>
      </c>
      <c r="E672" s="394" t="s">
        <v>5487</v>
      </c>
      <c r="F672" s="394" t="s">
        <v>5488</v>
      </c>
      <c r="G672" s="394" t="s">
        <v>5489</v>
      </c>
      <c r="H672" s="394" t="s">
        <v>5490</v>
      </c>
      <c r="I672" s="394" t="s">
        <v>5491</v>
      </c>
      <c r="J672" s="394" t="s">
        <v>5492</v>
      </c>
      <c r="K672" s="394" t="s">
        <v>5493</v>
      </c>
      <c r="L672" s="394" t="s">
        <v>5494</v>
      </c>
      <c r="M672" s="394" t="s">
        <v>5495</v>
      </c>
      <c r="N672" s="394" t="s">
        <v>5496</v>
      </c>
      <c r="O672" s="394" t="s">
        <v>5497</v>
      </c>
      <c r="P672" s="394" t="s">
        <v>5498</v>
      </c>
      <c r="Q672" s="394" t="s">
        <v>7938</v>
      </c>
      <c r="R672" s="394" t="s">
        <v>9483</v>
      </c>
      <c r="S672" s="394" t="s">
        <v>5499</v>
      </c>
      <c r="T672" s="244" t="str">
        <f t="shared" si="20"/>
        <v>Tab6_Cell_O21</v>
      </c>
    </row>
    <row r="673" spans="1:20" s="244" customFormat="1" ht="89.25" customHeight="1" x14ac:dyDescent="0.2">
      <c r="A673" s="244" t="str">
        <f t="shared" si="19"/>
        <v>Tab6_Cell_O22</v>
      </c>
      <c r="B673" s="250">
        <v>6</v>
      </c>
      <c r="C673" s="250" t="s">
        <v>8441</v>
      </c>
      <c r="D673" s="250" t="s">
        <v>5500</v>
      </c>
      <c r="E673" s="394" t="s">
        <v>6719</v>
      </c>
      <c r="F673" s="394" t="s">
        <v>7476</v>
      </c>
      <c r="G673" s="394" t="s">
        <v>6720</v>
      </c>
      <c r="H673" s="394" t="s">
        <v>5501</v>
      </c>
      <c r="I673" s="394" t="s">
        <v>6721</v>
      </c>
      <c r="J673" s="394" t="s">
        <v>6722</v>
      </c>
      <c r="K673" s="394" t="s">
        <v>7490</v>
      </c>
      <c r="L673" s="394" t="s">
        <v>6723</v>
      </c>
      <c r="M673" s="394" t="s">
        <v>6724</v>
      </c>
      <c r="N673" s="394" t="s">
        <v>6725</v>
      </c>
      <c r="O673" s="394" t="s">
        <v>6726</v>
      </c>
      <c r="P673" s="394" t="s">
        <v>6727</v>
      </c>
      <c r="Q673" s="394" t="s">
        <v>7939</v>
      </c>
      <c r="R673" s="394" t="s">
        <v>10031</v>
      </c>
      <c r="S673" s="394" t="s">
        <v>6728</v>
      </c>
      <c r="T673" s="244" t="str">
        <f t="shared" si="20"/>
        <v>Tab6_Cell_O22</v>
      </c>
    </row>
    <row r="674" spans="1:20" s="244" customFormat="1" ht="89.25" customHeight="1" x14ac:dyDescent="0.2">
      <c r="A674" s="244" t="str">
        <f t="shared" si="19"/>
        <v>Tab6_Cell_O23</v>
      </c>
      <c r="B674" s="250">
        <v>6</v>
      </c>
      <c r="C674" s="250" t="s">
        <v>8442</v>
      </c>
      <c r="D674" s="250" t="s">
        <v>5502</v>
      </c>
      <c r="E674" s="394" t="s">
        <v>5503</v>
      </c>
      <c r="F674" s="394" t="s">
        <v>5504</v>
      </c>
      <c r="G674" s="394" t="s">
        <v>5505</v>
      </c>
      <c r="H674" s="394" t="s">
        <v>5506</v>
      </c>
      <c r="I674" s="394" t="s">
        <v>5507</v>
      </c>
      <c r="J674" s="394" t="s">
        <v>5508</v>
      </c>
      <c r="K674" s="394" t="s">
        <v>5509</v>
      </c>
      <c r="L674" s="394" t="s">
        <v>5510</v>
      </c>
      <c r="M674" s="394" t="s">
        <v>5511</v>
      </c>
      <c r="N674" s="394" t="s">
        <v>5512</v>
      </c>
      <c r="O674" s="394" t="s">
        <v>5513</v>
      </c>
      <c r="P674" s="394" t="s">
        <v>5514</v>
      </c>
      <c r="Q674" s="394" t="s">
        <v>7940</v>
      </c>
      <c r="R674" s="394" t="s">
        <v>9484</v>
      </c>
      <c r="S674" s="394" t="s">
        <v>5515</v>
      </c>
      <c r="T674" s="244" t="str">
        <f t="shared" si="20"/>
        <v>Tab6_Cell_O23</v>
      </c>
    </row>
    <row r="675" spans="1:20" s="244" customFormat="1" ht="63.75" customHeight="1" x14ac:dyDescent="0.2">
      <c r="A675" s="244" t="str">
        <f t="shared" si="19"/>
        <v>Tab6_Cell_O24</v>
      </c>
      <c r="B675" s="250">
        <v>6</v>
      </c>
      <c r="C675" s="250" t="s">
        <v>8443</v>
      </c>
      <c r="D675" s="250" t="s">
        <v>5516</v>
      </c>
      <c r="E675" s="394" t="s">
        <v>6729</v>
      </c>
      <c r="F675" s="394" t="s">
        <v>5518</v>
      </c>
      <c r="G675" s="394" t="s">
        <v>6730</v>
      </c>
      <c r="H675" s="394" t="s">
        <v>5517</v>
      </c>
      <c r="I675" s="394" t="s">
        <v>6731</v>
      </c>
      <c r="J675" s="394" t="s">
        <v>5519</v>
      </c>
      <c r="K675" s="394" t="s">
        <v>5520</v>
      </c>
      <c r="L675" s="394" t="s">
        <v>6732</v>
      </c>
      <c r="M675" s="394" t="s">
        <v>6733</v>
      </c>
      <c r="N675" s="394" t="s">
        <v>6734</v>
      </c>
      <c r="O675" s="394" t="s">
        <v>5521</v>
      </c>
      <c r="P675" s="394" t="s">
        <v>6735</v>
      </c>
      <c r="Q675" s="394" t="s">
        <v>7941</v>
      </c>
      <c r="R675" s="394" t="s">
        <v>10032</v>
      </c>
      <c r="S675" s="394" t="s">
        <v>6736</v>
      </c>
      <c r="T675" s="244" t="str">
        <f t="shared" si="20"/>
        <v>Tab6_Cell_O24</v>
      </c>
    </row>
    <row r="676" spans="1:20" s="244" customFormat="1" ht="75.75" customHeight="1" x14ac:dyDescent="0.2">
      <c r="A676" s="244" t="str">
        <f t="shared" si="19"/>
        <v>Tab6_Cell_O25</v>
      </c>
      <c r="B676" s="250">
        <v>6</v>
      </c>
      <c r="C676" s="250" t="s">
        <v>8444</v>
      </c>
      <c r="D676" s="250" t="s">
        <v>5522</v>
      </c>
      <c r="E676" s="394" t="s">
        <v>9302</v>
      </c>
      <c r="F676" s="394" t="s">
        <v>9303</v>
      </c>
      <c r="G676" s="394" t="s">
        <v>5524</v>
      </c>
      <c r="H676" s="394" t="s">
        <v>5523</v>
      </c>
      <c r="I676" s="394" t="s">
        <v>5525</v>
      </c>
      <c r="J676" s="394" t="s">
        <v>9304</v>
      </c>
      <c r="K676" s="394" t="s">
        <v>5526</v>
      </c>
      <c r="L676" s="394" t="s">
        <v>5527</v>
      </c>
      <c r="M676" s="394" t="s">
        <v>5528</v>
      </c>
      <c r="N676" s="394" t="s">
        <v>5529</v>
      </c>
      <c r="O676" s="394" t="s">
        <v>9305</v>
      </c>
      <c r="P676" s="394" t="s">
        <v>5530</v>
      </c>
      <c r="Q676" s="388" t="s">
        <v>10203</v>
      </c>
      <c r="R676" s="394" t="s">
        <v>9485</v>
      </c>
      <c r="S676" s="394" t="s">
        <v>9306</v>
      </c>
      <c r="T676" s="244" t="str">
        <f t="shared" si="20"/>
        <v>Tab6_Cell_O25</v>
      </c>
    </row>
    <row r="677" spans="1:20" s="244" customFormat="1" ht="38.25" customHeight="1" x14ac:dyDescent="0.2">
      <c r="A677" s="244" t="str">
        <f t="shared" si="19"/>
        <v>Tab6_Cell_O26</v>
      </c>
      <c r="B677" s="250">
        <v>6</v>
      </c>
      <c r="C677" s="250" t="s">
        <v>8445</v>
      </c>
      <c r="D677" s="250" t="s">
        <v>5531</v>
      </c>
      <c r="E677" s="394" t="s">
        <v>5532</v>
      </c>
      <c r="F677" s="394" t="s">
        <v>5533</v>
      </c>
      <c r="G677" s="394" t="s">
        <v>5534</v>
      </c>
      <c r="H677" s="394" t="s">
        <v>5535</v>
      </c>
      <c r="I677" s="394" t="s">
        <v>5536</v>
      </c>
      <c r="J677" s="394" t="s">
        <v>5537</v>
      </c>
      <c r="K677" s="394" t="s">
        <v>5538</v>
      </c>
      <c r="L677" s="394" t="s">
        <v>5539</v>
      </c>
      <c r="M677" s="394" t="s">
        <v>5540</v>
      </c>
      <c r="N677" s="394" t="s">
        <v>5541</v>
      </c>
      <c r="O677" s="394" t="s">
        <v>5542</v>
      </c>
      <c r="P677" s="394" t="s">
        <v>5543</v>
      </c>
      <c r="Q677" s="394" t="s">
        <v>7942</v>
      </c>
      <c r="R677" s="394" t="s">
        <v>9486</v>
      </c>
      <c r="S677" s="394" t="s">
        <v>5544</v>
      </c>
      <c r="T677" s="244" t="str">
        <f t="shared" si="20"/>
        <v>Tab6_Cell_O26</v>
      </c>
    </row>
    <row r="678" spans="1:20" s="244" customFormat="1" ht="51" customHeight="1" x14ac:dyDescent="0.2">
      <c r="A678" s="244" t="str">
        <f t="shared" ref="A678:A747" si="21">"Tab"&amp;B678&amp;"_Cell_"&amp;+D678</f>
        <v>Tab6_Cell_O27</v>
      </c>
      <c r="B678" s="250">
        <v>6</v>
      </c>
      <c r="C678" s="250" t="s">
        <v>8446</v>
      </c>
      <c r="D678" s="250" t="s">
        <v>5545</v>
      </c>
      <c r="E678" s="394" t="s">
        <v>5546</v>
      </c>
      <c r="F678" s="394" t="s">
        <v>5547</v>
      </c>
      <c r="G678" s="394" t="s">
        <v>5548</v>
      </c>
      <c r="H678" s="394" t="s">
        <v>5549</v>
      </c>
      <c r="I678" s="394" t="s">
        <v>5550</v>
      </c>
      <c r="J678" s="394" t="s">
        <v>5551</v>
      </c>
      <c r="K678" s="394" t="s">
        <v>5552</v>
      </c>
      <c r="L678" s="394" t="s">
        <v>5553</v>
      </c>
      <c r="M678" s="394" t="s">
        <v>5554</v>
      </c>
      <c r="N678" s="394" t="s">
        <v>5555</v>
      </c>
      <c r="O678" s="394" t="s">
        <v>5556</v>
      </c>
      <c r="P678" s="394" t="s">
        <v>5557</v>
      </c>
      <c r="Q678" s="394" t="s">
        <v>7943</v>
      </c>
      <c r="R678" s="394" t="s">
        <v>10033</v>
      </c>
      <c r="S678" s="394" t="s">
        <v>5558</v>
      </c>
      <c r="T678" s="244" t="str">
        <f t="shared" si="20"/>
        <v>Tab6_Cell_O27</v>
      </c>
    </row>
    <row r="679" spans="1:20" s="244" customFormat="1" ht="51" customHeight="1" x14ac:dyDescent="0.2">
      <c r="A679" s="244" t="str">
        <f t="shared" si="21"/>
        <v>Tab6_Cell_O28</v>
      </c>
      <c r="B679" s="250">
        <v>6</v>
      </c>
      <c r="C679" s="250" t="s">
        <v>8447</v>
      </c>
      <c r="D679" s="250" t="s">
        <v>5559</v>
      </c>
      <c r="E679" s="394" t="s">
        <v>5560</v>
      </c>
      <c r="F679" s="394" t="s">
        <v>5561</v>
      </c>
      <c r="G679" s="394" t="s">
        <v>5562</v>
      </c>
      <c r="H679" s="394" t="s">
        <v>5563</v>
      </c>
      <c r="I679" s="394" t="s">
        <v>5564</v>
      </c>
      <c r="J679" s="394" t="s">
        <v>5565</v>
      </c>
      <c r="K679" s="394" t="s">
        <v>5566</v>
      </c>
      <c r="L679" s="394" t="s">
        <v>5567</v>
      </c>
      <c r="M679" s="394" t="s">
        <v>5568</v>
      </c>
      <c r="N679" s="394" t="s">
        <v>5569</v>
      </c>
      <c r="O679" s="394" t="s">
        <v>5570</v>
      </c>
      <c r="P679" s="394" t="s">
        <v>5571</v>
      </c>
      <c r="Q679" s="394" t="s">
        <v>7944</v>
      </c>
      <c r="R679" s="394" t="s">
        <v>10034</v>
      </c>
      <c r="S679" s="394" t="s">
        <v>5572</v>
      </c>
      <c r="T679" s="244" t="str">
        <f t="shared" si="20"/>
        <v>Tab6_Cell_O28</v>
      </c>
    </row>
    <row r="680" spans="1:20" s="244" customFormat="1" ht="51" customHeight="1" x14ac:dyDescent="0.2">
      <c r="A680" s="244" t="str">
        <f t="shared" si="21"/>
        <v>Tab6_Cell_O29</v>
      </c>
      <c r="B680" s="250">
        <v>6</v>
      </c>
      <c r="C680" s="250" t="s">
        <v>8448</v>
      </c>
      <c r="D680" s="250" t="s">
        <v>5573</v>
      </c>
      <c r="E680" s="394" t="s">
        <v>5574</v>
      </c>
      <c r="F680" s="394" t="s">
        <v>5575</v>
      </c>
      <c r="G680" s="394" t="s">
        <v>5576</v>
      </c>
      <c r="H680" s="394" t="s">
        <v>5577</v>
      </c>
      <c r="I680" s="394" t="s">
        <v>5578</v>
      </c>
      <c r="J680" s="394" t="s">
        <v>5579</v>
      </c>
      <c r="K680" s="394" t="s">
        <v>5580</v>
      </c>
      <c r="L680" s="394" t="s">
        <v>5581</v>
      </c>
      <c r="M680" s="394" t="s">
        <v>5582</v>
      </c>
      <c r="N680" s="394" t="s">
        <v>5583</v>
      </c>
      <c r="O680" s="394" t="s">
        <v>5584</v>
      </c>
      <c r="P680" s="394" t="s">
        <v>5585</v>
      </c>
      <c r="Q680" s="394" t="s">
        <v>7945</v>
      </c>
      <c r="R680" s="394" t="s">
        <v>10035</v>
      </c>
      <c r="S680" s="394" t="s">
        <v>5586</v>
      </c>
      <c r="T680" s="244" t="str">
        <f t="shared" si="20"/>
        <v>Tab6_Cell_O29</v>
      </c>
    </row>
    <row r="681" spans="1:20" s="244" customFormat="1" ht="63.75" customHeight="1" x14ac:dyDescent="0.2">
      <c r="A681" s="244" t="str">
        <f t="shared" si="21"/>
        <v>Tab6_Cell_O30</v>
      </c>
      <c r="B681" s="250">
        <v>6</v>
      </c>
      <c r="C681" s="250" t="s">
        <v>8449</v>
      </c>
      <c r="D681" s="250" t="s">
        <v>5587</v>
      </c>
      <c r="E681" s="394" t="s">
        <v>5588</v>
      </c>
      <c r="F681" s="394" t="s">
        <v>5589</v>
      </c>
      <c r="G681" s="394" t="s">
        <v>5590</v>
      </c>
      <c r="H681" s="394" t="s">
        <v>5591</v>
      </c>
      <c r="I681" s="394" t="s">
        <v>5592</v>
      </c>
      <c r="J681" s="394" t="s">
        <v>5593</v>
      </c>
      <c r="K681" s="394" t="s">
        <v>5594</v>
      </c>
      <c r="L681" s="394" t="s">
        <v>5595</v>
      </c>
      <c r="M681" s="394" t="s">
        <v>5596</v>
      </c>
      <c r="N681" s="394" t="s">
        <v>5597</v>
      </c>
      <c r="O681" s="394" t="s">
        <v>5598</v>
      </c>
      <c r="P681" s="394" t="s">
        <v>5599</v>
      </c>
      <c r="Q681" s="394" t="s">
        <v>7946</v>
      </c>
      <c r="R681" s="394" t="s">
        <v>10036</v>
      </c>
      <c r="S681" s="394" t="s">
        <v>5600</v>
      </c>
      <c r="T681" s="244" t="str">
        <f t="shared" si="20"/>
        <v>Tab6_Cell_O30</v>
      </c>
    </row>
    <row r="682" spans="1:20" s="244" customFormat="1" ht="51" customHeight="1" x14ac:dyDescent="0.2">
      <c r="A682" s="244" t="str">
        <f t="shared" si="21"/>
        <v>Tab6_Cell_O31</v>
      </c>
      <c r="B682" s="250">
        <v>6</v>
      </c>
      <c r="C682" s="250" t="s">
        <v>8450</v>
      </c>
      <c r="D682" s="250" t="s">
        <v>5601</v>
      </c>
      <c r="E682" s="394" t="s">
        <v>6737</v>
      </c>
      <c r="F682" s="394" t="s">
        <v>5603</v>
      </c>
      <c r="G682" s="394" t="s">
        <v>6738</v>
      </c>
      <c r="H682" s="394" t="s">
        <v>5602</v>
      </c>
      <c r="I682" s="394" t="s">
        <v>6739</v>
      </c>
      <c r="J682" s="394" t="s">
        <v>5604</v>
      </c>
      <c r="K682" s="394" t="s">
        <v>5605</v>
      </c>
      <c r="L682" s="394" t="s">
        <v>6740</v>
      </c>
      <c r="M682" s="394" t="s">
        <v>6741</v>
      </c>
      <c r="N682" s="394" t="s">
        <v>6742</v>
      </c>
      <c r="O682" s="394" t="s">
        <v>5606</v>
      </c>
      <c r="P682" s="394" t="s">
        <v>6743</v>
      </c>
      <c r="Q682" s="394" t="s">
        <v>7947</v>
      </c>
      <c r="R682" s="394" t="s">
        <v>10037</v>
      </c>
      <c r="S682" s="394" t="s">
        <v>6744</v>
      </c>
      <c r="T682" s="244" t="str">
        <f t="shared" si="20"/>
        <v>Tab6_Cell_O31</v>
      </c>
    </row>
    <row r="683" spans="1:20" s="244" customFormat="1" ht="89.25" customHeight="1" x14ac:dyDescent="0.2">
      <c r="A683" s="244" t="str">
        <f t="shared" si="21"/>
        <v>Tab6_Cell_O32</v>
      </c>
      <c r="B683" s="250">
        <v>6</v>
      </c>
      <c r="C683" s="250" t="s">
        <v>8451</v>
      </c>
      <c r="D683" s="250" t="s">
        <v>5607</v>
      </c>
      <c r="E683" s="394" t="s">
        <v>6745</v>
      </c>
      <c r="F683" s="394" t="s">
        <v>6746</v>
      </c>
      <c r="G683" s="394" t="s">
        <v>6747</v>
      </c>
      <c r="H683" s="394" t="s">
        <v>7300</v>
      </c>
      <c r="I683" s="394" t="s">
        <v>6748</v>
      </c>
      <c r="J683" s="394" t="s">
        <v>6749</v>
      </c>
      <c r="K683" s="394" t="s">
        <v>6750</v>
      </c>
      <c r="L683" s="394" t="s">
        <v>6751</v>
      </c>
      <c r="M683" s="394" t="s">
        <v>6752</v>
      </c>
      <c r="N683" s="394" t="s">
        <v>6753</v>
      </c>
      <c r="O683" s="394" t="s">
        <v>6754</v>
      </c>
      <c r="P683" s="394" t="s">
        <v>6755</v>
      </c>
      <c r="Q683" s="394" t="s">
        <v>7948</v>
      </c>
      <c r="R683" s="394" t="s">
        <v>10038</v>
      </c>
      <c r="S683" s="394" t="s">
        <v>6756</v>
      </c>
      <c r="T683" s="244" t="str">
        <f t="shared" si="20"/>
        <v>Tab6_Cell_O32</v>
      </c>
    </row>
    <row r="684" spans="1:20" s="244" customFormat="1" ht="102" customHeight="1" x14ac:dyDescent="0.2">
      <c r="A684" s="244" t="str">
        <f t="shared" si="21"/>
        <v>Tab6_Cell_O33</v>
      </c>
      <c r="B684" s="250">
        <v>6</v>
      </c>
      <c r="C684" s="250" t="s">
        <v>8452</v>
      </c>
      <c r="D684" s="250" t="s">
        <v>5608</v>
      </c>
      <c r="E684" s="394" t="s">
        <v>7469</v>
      </c>
      <c r="F684" s="394" t="s">
        <v>7477</v>
      </c>
      <c r="G684" s="394" t="s">
        <v>7459</v>
      </c>
      <c r="H684" s="394" t="s">
        <v>7301</v>
      </c>
      <c r="I684" s="394" t="s">
        <v>6757</v>
      </c>
      <c r="J684" s="394" t="s">
        <v>6758</v>
      </c>
      <c r="K684" s="394" t="s">
        <v>6759</v>
      </c>
      <c r="L684" s="394" t="s">
        <v>6760</v>
      </c>
      <c r="M684" s="394" t="s">
        <v>6761</v>
      </c>
      <c r="N684" s="394" t="s">
        <v>6762</v>
      </c>
      <c r="O684" s="394" t="s">
        <v>6763</v>
      </c>
      <c r="P684" s="394" t="s">
        <v>6764</v>
      </c>
      <c r="Q684" s="394" t="s">
        <v>7949</v>
      </c>
      <c r="R684" s="394" t="s">
        <v>9487</v>
      </c>
      <c r="S684" s="394" t="s">
        <v>6765</v>
      </c>
      <c r="T684" s="244" t="str">
        <f t="shared" si="20"/>
        <v>Tab6_Cell_O33</v>
      </c>
    </row>
    <row r="685" spans="1:20" s="244" customFormat="1" ht="114.75" customHeight="1" x14ac:dyDescent="0.2">
      <c r="A685" s="244" t="str">
        <f t="shared" si="21"/>
        <v>Tab6_Cell_O34</v>
      </c>
      <c r="B685" s="250">
        <v>6</v>
      </c>
      <c r="C685" s="250" t="s">
        <v>8453</v>
      </c>
      <c r="D685" s="250" t="s">
        <v>5609</v>
      </c>
      <c r="E685" s="394" t="s">
        <v>9767</v>
      </c>
      <c r="F685" s="394" t="s">
        <v>7478</v>
      </c>
      <c r="G685" s="394" t="s">
        <v>7460</v>
      </c>
      <c r="H685" s="394" t="s">
        <v>7302</v>
      </c>
      <c r="I685" s="394" t="s">
        <v>6766</v>
      </c>
      <c r="J685" s="394" t="s">
        <v>6767</v>
      </c>
      <c r="K685" s="394" t="s">
        <v>6768</v>
      </c>
      <c r="L685" s="394" t="s">
        <v>6769</v>
      </c>
      <c r="M685" s="394" t="s">
        <v>6770</v>
      </c>
      <c r="N685" s="394" t="s">
        <v>6771</v>
      </c>
      <c r="O685" s="394" t="s">
        <v>6772</v>
      </c>
      <c r="P685" s="394" t="s">
        <v>6773</v>
      </c>
      <c r="Q685" s="394" t="s">
        <v>7950</v>
      </c>
      <c r="R685" s="394" t="s">
        <v>10039</v>
      </c>
      <c r="S685" s="394" t="s">
        <v>6774</v>
      </c>
      <c r="T685" s="244" t="str">
        <f t="shared" si="20"/>
        <v>Tab6_Cell_O34</v>
      </c>
    </row>
    <row r="686" spans="1:20" s="244" customFormat="1" ht="51" customHeight="1" x14ac:dyDescent="0.2">
      <c r="A686" s="244" t="str">
        <f t="shared" si="21"/>
        <v>Tab6_Cell_O35</v>
      </c>
      <c r="B686" s="250">
        <v>6</v>
      </c>
      <c r="C686" s="250" t="s">
        <v>8454</v>
      </c>
      <c r="D686" s="250" t="s">
        <v>5610</v>
      </c>
      <c r="E686" s="394" t="s">
        <v>5611</v>
      </c>
      <c r="F686" s="394" t="s">
        <v>5612</v>
      </c>
      <c r="G686" s="394" t="s">
        <v>5613</v>
      </c>
      <c r="H686" s="394" t="s">
        <v>5614</v>
      </c>
      <c r="I686" s="394" t="s">
        <v>5615</v>
      </c>
      <c r="J686" s="394" t="s">
        <v>5616</v>
      </c>
      <c r="K686" s="394" t="s">
        <v>5617</v>
      </c>
      <c r="L686" s="394" t="s">
        <v>5618</v>
      </c>
      <c r="M686" s="394" t="s">
        <v>5619</v>
      </c>
      <c r="N686" s="394" t="s">
        <v>5620</v>
      </c>
      <c r="O686" s="394" t="s">
        <v>5621</v>
      </c>
      <c r="P686" s="394" t="s">
        <v>5622</v>
      </c>
      <c r="Q686" s="394" t="s">
        <v>7951</v>
      </c>
      <c r="R686" s="394" t="s">
        <v>10040</v>
      </c>
      <c r="S686" s="394" t="s">
        <v>5623</v>
      </c>
      <c r="T686" s="244" t="str">
        <f t="shared" si="20"/>
        <v>Tab6_Cell_O35</v>
      </c>
    </row>
    <row r="687" spans="1:20" s="244" customFormat="1" ht="76.5" customHeight="1" x14ac:dyDescent="0.2">
      <c r="A687" s="244" t="str">
        <f t="shared" si="21"/>
        <v>Tab6_Cell_O36</v>
      </c>
      <c r="B687" s="250">
        <v>6</v>
      </c>
      <c r="C687" s="250" t="s">
        <v>8455</v>
      </c>
      <c r="D687" s="250" t="s">
        <v>5624</v>
      </c>
      <c r="E687" s="394" t="s">
        <v>5625</v>
      </c>
      <c r="F687" s="394" t="s">
        <v>5626</v>
      </c>
      <c r="G687" s="394" t="s">
        <v>5627</v>
      </c>
      <c r="H687" s="394" t="s">
        <v>5628</v>
      </c>
      <c r="I687" s="394" t="s">
        <v>5629</v>
      </c>
      <c r="J687" s="394" t="s">
        <v>5630</v>
      </c>
      <c r="K687" s="394" t="s">
        <v>5631</v>
      </c>
      <c r="L687" s="394" t="s">
        <v>5632</v>
      </c>
      <c r="M687" s="394" t="s">
        <v>5633</v>
      </c>
      <c r="N687" s="394" t="s">
        <v>5634</v>
      </c>
      <c r="O687" s="394" t="s">
        <v>5635</v>
      </c>
      <c r="P687" s="394" t="s">
        <v>5636</v>
      </c>
      <c r="Q687" s="394" t="s">
        <v>7952</v>
      </c>
      <c r="R687" s="394" t="s">
        <v>10041</v>
      </c>
      <c r="S687" s="394" t="s">
        <v>5637</v>
      </c>
      <c r="T687" s="244" t="str">
        <f t="shared" si="20"/>
        <v>Tab6_Cell_O36</v>
      </c>
    </row>
    <row r="688" spans="1:20" s="244" customFormat="1" ht="76.5" customHeight="1" x14ac:dyDescent="0.2">
      <c r="A688" s="244" t="str">
        <f t="shared" si="21"/>
        <v>Tab6_Cell_O37</v>
      </c>
      <c r="B688" s="250">
        <v>6</v>
      </c>
      <c r="C688" s="250" t="s">
        <v>8456</v>
      </c>
      <c r="D688" s="250" t="s">
        <v>5638</v>
      </c>
      <c r="E688" s="394" t="s">
        <v>5639</v>
      </c>
      <c r="F688" s="394" t="s">
        <v>5640</v>
      </c>
      <c r="G688" s="394" t="s">
        <v>5641</v>
      </c>
      <c r="H688" s="394" t="s">
        <v>5642</v>
      </c>
      <c r="I688" s="394" t="s">
        <v>5643</v>
      </c>
      <c r="J688" s="394" t="s">
        <v>5644</v>
      </c>
      <c r="K688" s="394" t="s">
        <v>5645</v>
      </c>
      <c r="L688" s="394" t="s">
        <v>5646</v>
      </c>
      <c r="M688" s="394" t="s">
        <v>5647</v>
      </c>
      <c r="N688" s="394" t="s">
        <v>5648</v>
      </c>
      <c r="O688" s="394" t="s">
        <v>5649</v>
      </c>
      <c r="P688" s="394" t="s">
        <v>5650</v>
      </c>
      <c r="Q688" s="394" t="s">
        <v>7953</v>
      </c>
      <c r="R688" s="394" t="s">
        <v>9488</v>
      </c>
      <c r="S688" s="394" t="s">
        <v>5651</v>
      </c>
      <c r="T688" s="244" t="str">
        <f t="shared" si="20"/>
        <v>Tab6_Cell_O37</v>
      </c>
    </row>
    <row r="689" spans="1:20" s="244" customFormat="1" ht="89.25" customHeight="1" x14ac:dyDescent="0.2">
      <c r="A689" s="244" t="str">
        <f t="shared" si="21"/>
        <v>Tab6_Cell_O38</v>
      </c>
      <c r="B689" s="250">
        <v>6</v>
      </c>
      <c r="C689" s="250" t="s">
        <v>8457</v>
      </c>
      <c r="D689" s="250" t="s">
        <v>5652</v>
      </c>
      <c r="E689" s="394" t="s">
        <v>5653</v>
      </c>
      <c r="F689" s="394" t="s">
        <v>5654</v>
      </c>
      <c r="G689" s="394" t="s">
        <v>5655</v>
      </c>
      <c r="H689" s="394" t="s">
        <v>7303</v>
      </c>
      <c r="I689" s="394" t="s">
        <v>5656</v>
      </c>
      <c r="J689" s="394" t="s">
        <v>5657</v>
      </c>
      <c r="K689" s="394" t="s">
        <v>5658</v>
      </c>
      <c r="L689" s="394" t="s">
        <v>5659</v>
      </c>
      <c r="M689" s="394" t="s">
        <v>5660</v>
      </c>
      <c r="N689" s="394" t="s">
        <v>5661</v>
      </c>
      <c r="O689" s="394" t="s">
        <v>5662</v>
      </c>
      <c r="P689" s="394" t="s">
        <v>5663</v>
      </c>
      <c r="Q689" s="394" t="s">
        <v>7954</v>
      </c>
      <c r="R689" s="394" t="s">
        <v>9489</v>
      </c>
      <c r="S689" s="394" t="s">
        <v>5664</v>
      </c>
      <c r="T689" s="244" t="str">
        <f t="shared" si="20"/>
        <v>Tab6_Cell_O38</v>
      </c>
    </row>
    <row r="690" spans="1:20" s="244" customFormat="1" ht="76.5" customHeight="1" x14ac:dyDescent="0.2">
      <c r="A690" s="244" t="str">
        <f t="shared" si="21"/>
        <v>Tab6_Cell_O39</v>
      </c>
      <c r="B690" s="250">
        <v>6</v>
      </c>
      <c r="C690" s="250" t="s">
        <v>8459</v>
      </c>
      <c r="D690" s="250" t="s">
        <v>5665</v>
      </c>
      <c r="E690" s="394" t="s">
        <v>6775</v>
      </c>
      <c r="F690" s="394" t="s">
        <v>7479</v>
      </c>
      <c r="G690" s="394" t="s">
        <v>6776</v>
      </c>
      <c r="H690" s="394" t="s">
        <v>7304</v>
      </c>
      <c r="I690" s="394" t="s">
        <v>6777</v>
      </c>
      <c r="J690" s="394" t="s">
        <v>6778</v>
      </c>
      <c r="K690" s="394" t="s">
        <v>6779</v>
      </c>
      <c r="L690" s="394" t="s">
        <v>6780</v>
      </c>
      <c r="M690" s="394" t="s">
        <v>6781</v>
      </c>
      <c r="N690" s="394" t="s">
        <v>6782</v>
      </c>
      <c r="O690" s="394" t="s">
        <v>6783</v>
      </c>
      <c r="P690" s="394" t="s">
        <v>6784</v>
      </c>
      <c r="Q690" s="397" t="s">
        <v>10869</v>
      </c>
      <c r="R690" s="401" t="s">
        <v>10847</v>
      </c>
      <c r="S690" s="394" t="s">
        <v>6785</v>
      </c>
      <c r="T690" s="244" t="str">
        <f t="shared" si="20"/>
        <v>Tab6_Cell_O39</v>
      </c>
    </row>
    <row r="691" spans="1:20" s="244" customFormat="1" ht="76.5" customHeight="1" x14ac:dyDescent="0.2">
      <c r="A691" s="244" t="str">
        <f t="shared" si="21"/>
        <v>Tab6_Cell_O40</v>
      </c>
      <c r="B691" s="250">
        <v>6</v>
      </c>
      <c r="C691" s="250" t="s">
        <v>8460</v>
      </c>
      <c r="D691" s="250" t="s">
        <v>5666</v>
      </c>
      <c r="E691" s="394" t="s">
        <v>6786</v>
      </c>
      <c r="F691" s="394" t="s">
        <v>7480</v>
      </c>
      <c r="G691" s="394" t="s">
        <v>6787</v>
      </c>
      <c r="H691" s="394" t="s">
        <v>5668</v>
      </c>
      <c r="I691" s="394" t="s">
        <v>6788</v>
      </c>
      <c r="J691" s="394" t="s">
        <v>6789</v>
      </c>
      <c r="K691" s="394" t="s">
        <v>6790</v>
      </c>
      <c r="L691" s="394" t="s">
        <v>6791</v>
      </c>
      <c r="M691" s="394" t="s">
        <v>6792</v>
      </c>
      <c r="N691" s="394" t="s">
        <v>6793</v>
      </c>
      <c r="O691" s="394" t="s">
        <v>6794</v>
      </c>
      <c r="P691" s="394" t="s">
        <v>6795</v>
      </c>
      <c r="Q691" s="397" t="s">
        <v>10870</v>
      </c>
      <c r="R691" s="394" t="s">
        <v>10042</v>
      </c>
      <c r="S691" s="394" t="s">
        <v>6796</v>
      </c>
      <c r="T691" s="244" t="str">
        <f t="shared" si="20"/>
        <v>Tab6_Cell_O40</v>
      </c>
    </row>
    <row r="692" spans="1:20" s="244" customFormat="1" ht="76.5" customHeight="1" x14ac:dyDescent="0.2">
      <c r="A692" s="244" t="str">
        <f t="shared" si="21"/>
        <v>Tab6_Cell_O41</v>
      </c>
      <c r="B692" s="250">
        <v>6</v>
      </c>
      <c r="C692" s="250" t="s">
        <v>8461</v>
      </c>
      <c r="D692" s="250" t="s">
        <v>5667</v>
      </c>
      <c r="E692" s="394" t="s">
        <v>6797</v>
      </c>
      <c r="F692" s="394" t="s">
        <v>6798</v>
      </c>
      <c r="G692" s="394" t="s">
        <v>6799</v>
      </c>
      <c r="H692" s="394" t="s">
        <v>5670</v>
      </c>
      <c r="I692" s="394" t="s">
        <v>6800</v>
      </c>
      <c r="J692" s="394" t="s">
        <v>6801</v>
      </c>
      <c r="K692" s="394" t="s">
        <v>6802</v>
      </c>
      <c r="L692" s="394" t="s">
        <v>6803</v>
      </c>
      <c r="M692" s="394" t="s">
        <v>6804</v>
      </c>
      <c r="N692" s="394" t="s">
        <v>6805</v>
      </c>
      <c r="O692" s="394" t="s">
        <v>6806</v>
      </c>
      <c r="P692" s="394" t="s">
        <v>6807</v>
      </c>
      <c r="Q692" s="397" t="s">
        <v>10871</v>
      </c>
      <c r="R692" s="394" t="s">
        <v>10043</v>
      </c>
      <c r="S692" s="394" t="s">
        <v>6808</v>
      </c>
      <c r="T692" s="244" t="str">
        <f t="shared" si="20"/>
        <v>Tab6_Cell_O41</v>
      </c>
    </row>
    <row r="693" spans="1:20" s="244" customFormat="1" ht="76.5" customHeight="1" x14ac:dyDescent="0.2">
      <c r="A693" s="244" t="str">
        <f t="shared" si="21"/>
        <v>Tab6_Cell_O42</v>
      </c>
      <c r="B693" s="250">
        <v>6</v>
      </c>
      <c r="C693" s="250" t="s">
        <v>8462</v>
      </c>
      <c r="D693" s="250" t="s">
        <v>5669</v>
      </c>
      <c r="E693" s="394" t="s">
        <v>5672</v>
      </c>
      <c r="F693" s="394" t="s">
        <v>5673</v>
      </c>
      <c r="G693" s="394" t="s">
        <v>5674</v>
      </c>
      <c r="H693" s="394" t="s">
        <v>5675</v>
      </c>
      <c r="I693" s="394" t="s">
        <v>5676</v>
      </c>
      <c r="J693" s="394" t="s">
        <v>5677</v>
      </c>
      <c r="K693" s="394" t="s">
        <v>5678</v>
      </c>
      <c r="L693" s="394" t="s">
        <v>5679</v>
      </c>
      <c r="M693" s="394" t="s">
        <v>5680</v>
      </c>
      <c r="N693" s="394" t="s">
        <v>5681</v>
      </c>
      <c r="O693" s="394" t="s">
        <v>5682</v>
      </c>
      <c r="P693" s="394" t="s">
        <v>5683</v>
      </c>
      <c r="Q693" s="394" t="s">
        <v>7955</v>
      </c>
      <c r="R693" s="394" t="s">
        <v>10044</v>
      </c>
      <c r="S693" s="394" t="s">
        <v>5684</v>
      </c>
      <c r="T693" s="244" t="str">
        <f t="shared" si="20"/>
        <v>Tab6_Cell_O42</v>
      </c>
    </row>
    <row r="694" spans="1:20" s="244" customFormat="1" ht="76.5" customHeight="1" x14ac:dyDescent="0.2">
      <c r="A694" s="244" t="str">
        <f t="shared" si="21"/>
        <v>Tab6_Cell_O43</v>
      </c>
      <c r="B694" s="250">
        <v>6</v>
      </c>
      <c r="C694" s="250" t="s">
        <v>8468</v>
      </c>
      <c r="D694" s="250" t="s">
        <v>5671</v>
      </c>
      <c r="E694" s="394" t="s">
        <v>6809</v>
      </c>
      <c r="F694" s="394" t="s">
        <v>7481</v>
      </c>
      <c r="G694" s="394" t="s">
        <v>6810</v>
      </c>
      <c r="H694" s="394" t="s">
        <v>5691</v>
      </c>
      <c r="I694" s="394" t="s">
        <v>6811</v>
      </c>
      <c r="J694" s="394" t="s">
        <v>6812</v>
      </c>
      <c r="K694" s="394" t="s">
        <v>6813</v>
      </c>
      <c r="L694" s="394" t="s">
        <v>6814</v>
      </c>
      <c r="M694" s="394" t="s">
        <v>6815</v>
      </c>
      <c r="N694" s="394" t="s">
        <v>6816</v>
      </c>
      <c r="O694" s="394" t="s">
        <v>6817</v>
      </c>
      <c r="P694" s="394" t="s">
        <v>6818</v>
      </c>
      <c r="Q694" s="394" t="s">
        <v>7956</v>
      </c>
      <c r="R694" s="394" t="s">
        <v>9490</v>
      </c>
      <c r="S694" s="394" t="s">
        <v>6819</v>
      </c>
      <c r="T694" s="244" t="str">
        <f t="shared" si="20"/>
        <v>Tab6_Cell_O43</v>
      </c>
    </row>
    <row r="695" spans="1:20" s="244" customFormat="1" ht="89.25" customHeight="1" x14ac:dyDescent="0.2">
      <c r="A695" s="244" t="str">
        <f t="shared" si="21"/>
        <v>Tab6_Cell_O44</v>
      </c>
      <c r="B695" s="250">
        <v>6</v>
      </c>
      <c r="C695" s="250" t="s">
        <v>8469</v>
      </c>
      <c r="D695" s="250" t="s">
        <v>5685</v>
      </c>
      <c r="E695" s="394" t="s">
        <v>6820</v>
      </c>
      <c r="F695" s="394" t="s">
        <v>6821</v>
      </c>
      <c r="G695" s="394" t="s">
        <v>6822</v>
      </c>
      <c r="H695" s="394" t="s">
        <v>5693</v>
      </c>
      <c r="I695" s="394" t="s">
        <v>6823</v>
      </c>
      <c r="J695" s="394" t="s">
        <v>6824</v>
      </c>
      <c r="K695" s="394" t="s">
        <v>6825</v>
      </c>
      <c r="L695" s="394" t="s">
        <v>6826</v>
      </c>
      <c r="M695" s="394" t="s">
        <v>6827</v>
      </c>
      <c r="N695" s="394" t="s">
        <v>6828</v>
      </c>
      <c r="O695" s="394" t="s">
        <v>6829</v>
      </c>
      <c r="P695" s="394" t="s">
        <v>6830</v>
      </c>
      <c r="Q695" s="394" t="s">
        <v>7957</v>
      </c>
      <c r="R695" s="394" t="s">
        <v>10045</v>
      </c>
      <c r="S695" s="394" t="s">
        <v>6831</v>
      </c>
      <c r="T695" s="244" t="str">
        <f t="shared" si="20"/>
        <v>Tab6_Cell_O44</v>
      </c>
    </row>
    <row r="696" spans="1:20" s="244" customFormat="1" ht="76.5" customHeight="1" x14ac:dyDescent="0.2">
      <c r="A696" s="244" t="str">
        <f t="shared" si="21"/>
        <v>Tab6_Cell_O45</v>
      </c>
      <c r="B696" s="250">
        <v>6</v>
      </c>
      <c r="C696" s="250" t="s">
        <v>8470</v>
      </c>
      <c r="D696" s="250" t="s">
        <v>5686</v>
      </c>
      <c r="E696" s="394" t="s">
        <v>6832</v>
      </c>
      <c r="F696" s="394" t="s">
        <v>6833</v>
      </c>
      <c r="G696" s="394" t="s">
        <v>6834</v>
      </c>
      <c r="H696" s="394" t="s">
        <v>5695</v>
      </c>
      <c r="I696" s="394" t="s">
        <v>6835</v>
      </c>
      <c r="J696" s="394" t="s">
        <v>6836</v>
      </c>
      <c r="K696" s="394" t="s">
        <v>6837</v>
      </c>
      <c r="L696" s="394" t="s">
        <v>6838</v>
      </c>
      <c r="M696" s="394" t="s">
        <v>6839</v>
      </c>
      <c r="N696" s="394" t="s">
        <v>6840</v>
      </c>
      <c r="O696" s="394" t="s">
        <v>6841</v>
      </c>
      <c r="P696" s="394" t="s">
        <v>6842</v>
      </c>
      <c r="Q696" s="394" t="s">
        <v>7958</v>
      </c>
      <c r="R696" s="394" t="s">
        <v>10046</v>
      </c>
      <c r="S696" s="394" t="s">
        <v>6843</v>
      </c>
      <c r="T696" s="244" t="str">
        <f t="shared" si="20"/>
        <v>Tab6_Cell_O45</v>
      </c>
    </row>
    <row r="697" spans="1:20" s="244" customFormat="1" ht="63.75" customHeight="1" x14ac:dyDescent="0.2">
      <c r="A697" s="244" t="str">
        <f t="shared" si="21"/>
        <v>Tab6_Cell_O46</v>
      </c>
      <c r="B697" s="250">
        <v>6</v>
      </c>
      <c r="C697" s="250" t="s">
        <v>8471</v>
      </c>
      <c r="D697" s="250" t="s">
        <v>5687</v>
      </c>
      <c r="E697" s="394" t="s">
        <v>6844</v>
      </c>
      <c r="F697" s="394" t="s">
        <v>6845</v>
      </c>
      <c r="G697" s="394" t="s">
        <v>6846</v>
      </c>
      <c r="H697" s="394" t="s">
        <v>5697</v>
      </c>
      <c r="I697" s="394" t="s">
        <v>6847</v>
      </c>
      <c r="J697" s="394" t="s">
        <v>6848</v>
      </c>
      <c r="K697" s="394" t="s">
        <v>6849</v>
      </c>
      <c r="L697" s="394" t="s">
        <v>6850</v>
      </c>
      <c r="M697" s="394" t="s">
        <v>6851</v>
      </c>
      <c r="N697" s="394" t="s">
        <v>6852</v>
      </c>
      <c r="O697" s="394" t="s">
        <v>6853</v>
      </c>
      <c r="P697" s="394" t="s">
        <v>6854</v>
      </c>
      <c r="Q697" s="394" t="s">
        <v>7959</v>
      </c>
      <c r="R697" s="394" t="s">
        <v>10047</v>
      </c>
      <c r="S697" s="394" t="s">
        <v>6855</v>
      </c>
      <c r="T697" s="244" t="str">
        <f t="shared" si="20"/>
        <v>Tab6_Cell_O46</v>
      </c>
    </row>
    <row r="698" spans="1:20" s="244" customFormat="1" ht="63.75" customHeight="1" x14ac:dyDescent="0.2">
      <c r="A698" s="244" t="str">
        <f t="shared" si="21"/>
        <v>Tab6_Cell_O47</v>
      </c>
      <c r="B698" s="250">
        <v>6</v>
      </c>
      <c r="C698" s="250" t="s">
        <v>8472</v>
      </c>
      <c r="D698" s="250" t="s">
        <v>5688</v>
      </c>
      <c r="E698" s="394" t="s">
        <v>6856</v>
      </c>
      <c r="F698" s="394" t="s">
        <v>6857</v>
      </c>
      <c r="G698" s="394" t="s">
        <v>6858</v>
      </c>
      <c r="H698" s="394" t="s">
        <v>5699</v>
      </c>
      <c r="I698" s="394" t="s">
        <v>6859</v>
      </c>
      <c r="J698" s="394" t="s">
        <v>6860</v>
      </c>
      <c r="K698" s="394" t="s">
        <v>6861</v>
      </c>
      <c r="L698" s="394" t="s">
        <v>6862</v>
      </c>
      <c r="M698" s="394" t="s">
        <v>6863</v>
      </c>
      <c r="N698" s="394" t="s">
        <v>6864</v>
      </c>
      <c r="O698" s="394" t="s">
        <v>6865</v>
      </c>
      <c r="P698" s="394" t="s">
        <v>6866</v>
      </c>
      <c r="Q698" s="394" t="s">
        <v>7960</v>
      </c>
      <c r="R698" s="394" t="s">
        <v>10048</v>
      </c>
      <c r="S698" s="394" t="s">
        <v>6867</v>
      </c>
      <c r="T698" s="244" t="str">
        <f t="shared" si="20"/>
        <v>Tab6_Cell_O47</v>
      </c>
    </row>
    <row r="699" spans="1:20" s="244" customFormat="1" ht="51" customHeight="1" x14ac:dyDescent="0.2">
      <c r="A699" s="244" t="str">
        <f t="shared" si="21"/>
        <v>Tab6_Cell_O48</v>
      </c>
      <c r="B699" s="250">
        <v>6</v>
      </c>
      <c r="C699" s="250" t="s">
        <v>8473</v>
      </c>
      <c r="D699" s="250" t="s">
        <v>5689</v>
      </c>
      <c r="E699" s="394" t="s">
        <v>6868</v>
      </c>
      <c r="F699" s="394" t="s">
        <v>6869</v>
      </c>
      <c r="G699" s="394" t="s">
        <v>6870</v>
      </c>
      <c r="H699" s="394" t="s">
        <v>5701</v>
      </c>
      <c r="I699" s="394" t="s">
        <v>6871</v>
      </c>
      <c r="J699" s="394" t="s">
        <v>6872</v>
      </c>
      <c r="K699" s="394" t="s">
        <v>6873</v>
      </c>
      <c r="L699" s="394" t="s">
        <v>6874</v>
      </c>
      <c r="M699" s="394" t="s">
        <v>6875</v>
      </c>
      <c r="N699" s="394" t="s">
        <v>6876</v>
      </c>
      <c r="O699" s="394" t="s">
        <v>6877</v>
      </c>
      <c r="P699" s="394" t="s">
        <v>6878</v>
      </c>
      <c r="Q699" s="394" t="s">
        <v>7961</v>
      </c>
      <c r="R699" s="394" t="s">
        <v>10049</v>
      </c>
      <c r="S699" s="394" t="s">
        <v>6879</v>
      </c>
      <c r="T699" s="244" t="str">
        <f t="shared" si="20"/>
        <v>Tab6_Cell_O48</v>
      </c>
    </row>
    <row r="700" spans="1:20" s="244" customFormat="1" ht="51" customHeight="1" x14ac:dyDescent="0.2">
      <c r="A700" s="244" t="str">
        <f t="shared" si="21"/>
        <v>Tab6_Cell_O49</v>
      </c>
      <c r="B700" s="250">
        <v>6</v>
      </c>
      <c r="C700" s="250" t="s">
        <v>8474</v>
      </c>
      <c r="D700" s="250" t="s">
        <v>5690</v>
      </c>
      <c r="E700" s="394" t="s">
        <v>6880</v>
      </c>
      <c r="F700" s="394" t="s">
        <v>6881</v>
      </c>
      <c r="G700" s="394" t="s">
        <v>6882</v>
      </c>
      <c r="H700" s="394" t="s">
        <v>5703</v>
      </c>
      <c r="I700" s="394" t="s">
        <v>6883</v>
      </c>
      <c r="J700" s="394" t="s">
        <v>6884</v>
      </c>
      <c r="K700" s="394" t="s">
        <v>6885</v>
      </c>
      <c r="L700" s="394" t="s">
        <v>6886</v>
      </c>
      <c r="M700" s="394" t="s">
        <v>6887</v>
      </c>
      <c r="N700" s="394" t="s">
        <v>6888</v>
      </c>
      <c r="O700" s="394" t="s">
        <v>6889</v>
      </c>
      <c r="P700" s="394" t="s">
        <v>6890</v>
      </c>
      <c r="Q700" s="394" t="s">
        <v>7962</v>
      </c>
      <c r="R700" s="394" t="s">
        <v>10050</v>
      </c>
      <c r="S700" s="394" t="s">
        <v>6891</v>
      </c>
      <c r="T700" s="244" t="str">
        <f t="shared" si="20"/>
        <v>Tab6_Cell_O49</v>
      </c>
    </row>
    <row r="701" spans="1:20" s="244" customFormat="1" ht="51" customHeight="1" x14ac:dyDescent="0.2">
      <c r="A701" s="244" t="str">
        <f t="shared" si="21"/>
        <v>Tab6_Cell_O50</v>
      </c>
      <c r="B701" s="250">
        <v>6</v>
      </c>
      <c r="C701" s="250" t="s">
        <v>8475</v>
      </c>
      <c r="D701" s="250" t="s">
        <v>5692</v>
      </c>
      <c r="E701" s="394" t="s">
        <v>6892</v>
      </c>
      <c r="F701" s="394" t="s">
        <v>6893</v>
      </c>
      <c r="G701" s="394" t="s">
        <v>6894</v>
      </c>
      <c r="H701" s="394" t="s">
        <v>7305</v>
      </c>
      <c r="I701" s="394" t="s">
        <v>6895</v>
      </c>
      <c r="J701" s="394" t="s">
        <v>6896</v>
      </c>
      <c r="K701" s="394" t="s">
        <v>6897</v>
      </c>
      <c r="L701" s="394" t="s">
        <v>7449</v>
      </c>
      <c r="M701" s="394" t="s">
        <v>6898</v>
      </c>
      <c r="N701" s="394" t="s">
        <v>6899</v>
      </c>
      <c r="O701" s="394" t="s">
        <v>6900</v>
      </c>
      <c r="P701" s="394" t="s">
        <v>6901</v>
      </c>
      <c r="Q701" s="394" t="s">
        <v>7963</v>
      </c>
      <c r="R701" s="394" t="s">
        <v>9491</v>
      </c>
      <c r="S701" s="394" t="s">
        <v>6902</v>
      </c>
      <c r="T701" s="244" t="str">
        <f t="shared" si="20"/>
        <v>Tab6_Cell_O50</v>
      </c>
    </row>
    <row r="702" spans="1:20" s="244" customFormat="1" ht="51" customHeight="1" x14ac:dyDescent="0.2">
      <c r="A702" s="244" t="str">
        <f t="shared" si="21"/>
        <v>Tab6_Cell_O51</v>
      </c>
      <c r="B702" s="250">
        <v>6</v>
      </c>
      <c r="C702" s="250" t="s">
        <v>8476</v>
      </c>
      <c r="D702" s="250" t="s">
        <v>5694</v>
      </c>
      <c r="E702" s="394" t="s">
        <v>6903</v>
      </c>
      <c r="F702" s="394" t="s">
        <v>6904</v>
      </c>
      <c r="G702" s="394" t="s">
        <v>6905</v>
      </c>
      <c r="H702" s="394" t="s">
        <v>7306</v>
      </c>
      <c r="I702" s="394" t="s">
        <v>6906</v>
      </c>
      <c r="J702" s="394" t="s">
        <v>6907</v>
      </c>
      <c r="K702" s="394" t="s">
        <v>6908</v>
      </c>
      <c r="L702" s="394" t="s">
        <v>7450</v>
      </c>
      <c r="M702" s="394" t="s">
        <v>6909</v>
      </c>
      <c r="N702" s="394" t="s">
        <v>6910</v>
      </c>
      <c r="O702" s="394" t="s">
        <v>6911</v>
      </c>
      <c r="P702" s="394" t="s">
        <v>6912</v>
      </c>
      <c r="Q702" s="394" t="s">
        <v>7964</v>
      </c>
      <c r="R702" s="394" t="s">
        <v>9492</v>
      </c>
      <c r="S702" s="394" t="s">
        <v>6913</v>
      </c>
      <c r="T702" s="244" t="str">
        <f t="shared" si="20"/>
        <v>Tab6_Cell_O51</v>
      </c>
    </row>
    <row r="703" spans="1:20" s="244" customFormat="1" ht="51" customHeight="1" x14ac:dyDescent="0.2">
      <c r="A703" s="244" t="str">
        <f t="shared" si="21"/>
        <v>Tab6_Cell_O52</v>
      </c>
      <c r="B703" s="250">
        <v>6</v>
      </c>
      <c r="C703" s="250" t="s">
        <v>8477</v>
      </c>
      <c r="D703" s="250" t="s">
        <v>5696</v>
      </c>
      <c r="E703" s="394" t="s">
        <v>6914</v>
      </c>
      <c r="F703" s="394" t="s">
        <v>6915</v>
      </c>
      <c r="G703" s="394" t="s">
        <v>6916</v>
      </c>
      <c r="H703" s="394" t="s">
        <v>7307</v>
      </c>
      <c r="I703" s="394" t="s">
        <v>6917</v>
      </c>
      <c r="J703" s="394" t="s">
        <v>6918</v>
      </c>
      <c r="K703" s="394" t="s">
        <v>6919</v>
      </c>
      <c r="L703" s="394" t="s">
        <v>7451</v>
      </c>
      <c r="M703" s="394" t="s">
        <v>6920</v>
      </c>
      <c r="N703" s="394" t="s">
        <v>6921</v>
      </c>
      <c r="O703" s="394" t="s">
        <v>6922</v>
      </c>
      <c r="P703" s="394" t="s">
        <v>6923</v>
      </c>
      <c r="Q703" s="394" t="s">
        <v>7965</v>
      </c>
      <c r="R703" s="394" t="s">
        <v>9493</v>
      </c>
      <c r="S703" s="394" t="s">
        <v>6924</v>
      </c>
      <c r="T703" s="244" t="str">
        <f t="shared" si="20"/>
        <v>Tab6_Cell_O52</v>
      </c>
    </row>
    <row r="704" spans="1:20" s="244" customFormat="1" ht="51" customHeight="1" x14ac:dyDescent="0.2">
      <c r="A704" s="244" t="str">
        <f t="shared" si="21"/>
        <v>Tab6_Cell_O53</v>
      </c>
      <c r="B704" s="250">
        <v>6</v>
      </c>
      <c r="C704" s="250" t="s">
        <v>8478</v>
      </c>
      <c r="D704" s="250" t="s">
        <v>5698</v>
      </c>
      <c r="E704" s="394" t="s">
        <v>6925</v>
      </c>
      <c r="F704" s="394" t="s">
        <v>6926</v>
      </c>
      <c r="G704" s="394" t="s">
        <v>6927</v>
      </c>
      <c r="H704" s="394" t="s">
        <v>7308</v>
      </c>
      <c r="I704" s="394" t="s">
        <v>6928</v>
      </c>
      <c r="J704" s="394" t="s">
        <v>6929</v>
      </c>
      <c r="K704" s="394" t="s">
        <v>6930</v>
      </c>
      <c r="L704" s="394" t="s">
        <v>7452</v>
      </c>
      <c r="M704" s="394" t="s">
        <v>6931</v>
      </c>
      <c r="N704" s="394" t="s">
        <v>6932</v>
      </c>
      <c r="O704" s="394" t="s">
        <v>6933</v>
      </c>
      <c r="P704" s="394" t="s">
        <v>6934</v>
      </c>
      <c r="Q704" s="394" t="s">
        <v>7966</v>
      </c>
      <c r="R704" s="394" t="s">
        <v>9494</v>
      </c>
      <c r="S704" s="394" t="s">
        <v>6935</v>
      </c>
      <c r="T704" s="244" t="str">
        <f t="shared" si="20"/>
        <v>Tab6_Cell_O53</v>
      </c>
    </row>
    <row r="705" spans="1:21" ht="76.5" customHeight="1" x14ac:dyDescent="0.2">
      <c r="A705" s="244" t="str">
        <f t="shared" si="21"/>
        <v>Tab6_Cell_O54</v>
      </c>
      <c r="B705" s="250">
        <v>6</v>
      </c>
      <c r="C705" s="250" t="s">
        <v>8479</v>
      </c>
      <c r="D705" s="250" t="s">
        <v>5700</v>
      </c>
      <c r="E705" s="394" t="s">
        <v>6936</v>
      </c>
      <c r="F705" s="394" t="s">
        <v>6937</v>
      </c>
      <c r="G705" s="394" t="s">
        <v>6938</v>
      </c>
      <c r="H705" s="394" t="s">
        <v>7309</v>
      </c>
      <c r="I705" s="394" t="s">
        <v>6939</v>
      </c>
      <c r="J705" s="394" t="s">
        <v>6940</v>
      </c>
      <c r="K705" s="394" t="s">
        <v>6941</v>
      </c>
      <c r="L705" s="394" t="s">
        <v>7453</v>
      </c>
      <c r="M705" s="394" t="s">
        <v>6942</v>
      </c>
      <c r="N705" s="394" t="s">
        <v>6943</v>
      </c>
      <c r="O705" s="394" t="s">
        <v>6944</v>
      </c>
      <c r="P705" s="394" t="s">
        <v>6945</v>
      </c>
      <c r="Q705" s="394" t="s">
        <v>7967</v>
      </c>
      <c r="R705" s="394" t="s">
        <v>9495</v>
      </c>
      <c r="S705" s="394" t="s">
        <v>6946</v>
      </c>
      <c r="T705" s="244" t="str">
        <f t="shared" si="20"/>
        <v>Tab6_Cell_O54</v>
      </c>
      <c r="U705" s="244"/>
    </row>
    <row r="706" spans="1:21" ht="51" customHeight="1" x14ac:dyDescent="0.2">
      <c r="A706" s="244" t="str">
        <f t="shared" si="21"/>
        <v>Tab6_Cell_O55</v>
      </c>
      <c r="B706" s="250">
        <v>6</v>
      </c>
      <c r="C706" s="250" t="s">
        <v>8480</v>
      </c>
      <c r="D706" s="250" t="s">
        <v>5702</v>
      </c>
      <c r="E706" s="394" t="s">
        <v>6947</v>
      </c>
      <c r="F706" s="394" t="s">
        <v>6948</v>
      </c>
      <c r="G706" s="394" t="s">
        <v>6949</v>
      </c>
      <c r="H706" s="394" t="s">
        <v>7310</v>
      </c>
      <c r="I706" s="394" t="s">
        <v>6950</v>
      </c>
      <c r="J706" s="394" t="s">
        <v>6951</v>
      </c>
      <c r="K706" s="394" t="s">
        <v>6952</v>
      </c>
      <c r="L706" s="394" t="s">
        <v>7454</v>
      </c>
      <c r="M706" s="394" t="s">
        <v>6953</v>
      </c>
      <c r="N706" s="394" t="s">
        <v>6954</v>
      </c>
      <c r="O706" s="394" t="s">
        <v>6955</v>
      </c>
      <c r="P706" s="394" t="s">
        <v>6956</v>
      </c>
      <c r="Q706" s="394" t="s">
        <v>7968</v>
      </c>
      <c r="R706" s="394" t="s">
        <v>9496</v>
      </c>
      <c r="S706" s="394" t="s">
        <v>6957</v>
      </c>
      <c r="T706" s="244" t="str">
        <f t="shared" si="20"/>
        <v>Tab6_Cell_O55</v>
      </c>
      <c r="U706" s="244"/>
    </row>
    <row r="707" spans="1:21" ht="89.25" customHeight="1" x14ac:dyDescent="0.2">
      <c r="A707" s="244" t="str">
        <f t="shared" si="21"/>
        <v>Tab6_Cell_O56</v>
      </c>
      <c r="B707" s="250">
        <v>6</v>
      </c>
      <c r="C707" s="250" t="s">
        <v>8481</v>
      </c>
      <c r="D707" s="250" t="s">
        <v>5704</v>
      </c>
      <c r="E707" s="394" t="s">
        <v>7323</v>
      </c>
      <c r="F707" s="394" t="s">
        <v>7326</v>
      </c>
      <c r="G707" s="394" t="s">
        <v>7329</v>
      </c>
      <c r="H707" s="394" t="s">
        <v>7311</v>
      </c>
      <c r="I707" s="394" t="s">
        <v>7332</v>
      </c>
      <c r="J707" s="394" t="s">
        <v>7335</v>
      </c>
      <c r="K707" s="394" t="s">
        <v>7338</v>
      </c>
      <c r="L707" s="394" t="s">
        <v>7341</v>
      </c>
      <c r="M707" s="394" t="s">
        <v>7344</v>
      </c>
      <c r="N707" s="394" t="s">
        <v>7347</v>
      </c>
      <c r="O707" s="394" t="s">
        <v>7350</v>
      </c>
      <c r="P707" s="394" t="s">
        <v>7353</v>
      </c>
      <c r="Q707" s="388" t="s">
        <v>10204</v>
      </c>
      <c r="R707" s="394" t="s">
        <v>9497</v>
      </c>
      <c r="S707" s="394" t="s">
        <v>7356</v>
      </c>
      <c r="T707" s="244" t="str">
        <f t="shared" si="20"/>
        <v>Tab6_Cell_O56</v>
      </c>
      <c r="U707" s="244"/>
    </row>
    <row r="708" spans="1:21" ht="63.75" customHeight="1" x14ac:dyDescent="0.2">
      <c r="A708" s="244" t="str">
        <f t="shared" si="21"/>
        <v>Tab6_Cell_O57</v>
      </c>
      <c r="B708" s="250">
        <v>6</v>
      </c>
      <c r="C708" s="250" t="s">
        <v>8482</v>
      </c>
      <c r="D708" s="250" t="s">
        <v>5705</v>
      </c>
      <c r="E708" s="394" t="s">
        <v>6958</v>
      </c>
      <c r="F708" s="394" t="s">
        <v>6959</v>
      </c>
      <c r="G708" s="394" t="s">
        <v>6960</v>
      </c>
      <c r="H708" s="394" t="s">
        <v>5712</v>
      </c>
      <c r="I708" s="394" t="s">
        <v>6961</v>
      </c>
      <c r="J708" s="394" t="s">
        <v>6962</v>
      </c>
      <c r="K708" s="394" t="s">
        <v>6963</v>
      </c>
      <c r="L708" s="394" t="s">
        <v>6964</v>
      </c>
      <c r="M708" s="394" t="s">
        <v>6965</v>
      </c>
      <c r="N708" s="394" t="s">
        <v>6966</v>
      </c>
      <c r="O708" s="394" t="s">
        <v>6967</v>
      </c>
      <c r="P708" s="394" t="s">
        <v>6968</v>
      </c>
      <c r="Q708" s="388" t="s">
        <v>10205</v>
      </c>
      <c r="R708" s="394" t="s">
        <v>10051</v>
      </c>
      <c r="S708" s="394" t="s">
        <v>6969</v>
      </c>
      <c r="T708" s="244" t="str">
        <f t="shared" si="20"/>
        <v>Tab6_Cell_O57</v>
      </c>
      <c r="U708" s="244"/>
    </row>
    <row r="709" spans="1:21" ht="76.5" customHeight="1" x14ac:dyDescent="0.2">
      <c r="A709" s="244" t="str">
        <f t="shared" si="21"/>
        <v>Tab6_Cell_O58</v>
      </c>
      <c r="B709" s="250">
        <v>6</v>
      </c>
      <c r="C709" s="250" t="s">
        <v>8483</v>
      </c>
      <c r="D709" s="250" t="s">
        <v>5706</v>
      </c>
      <c r="E709" s="394" t="s">
        <v>7324</v>
      </c>
      <c r="F709" s="394" t="s">
        <v>7327</v>
      </c>
      <c r="G709" s="394" t="s">
        <v>7330</v>
      </c>
      <c r="H709" s="394" t="s">
        <v>7312</v>
      </c>
      <c r="I709" s="394" t="s">
        <v>7333</v>
      </c>
      <c r="J709" s="394" t="s">
        <v>7336</v>
      </c>
      <c r="K709" s="394" t="s">
        <v>7339</v>
      </c>
      <c r="L709" s="394" t="s">
        <v>7342</v>
      </c>
      <c r="M709" s="394" t="s">
        <v>7345</v>
      </c>
      <c r="N709" s="394" t="s">
        <v>7348</v>
      </c>
      <c r="O709" s="394" t="s">
        <v>7351</v>
      </c>
      <c r="P709" s="394" t="s">
        <v>7354</v>
      </c>
      <c r="Q709" s="394" t="s">
        <v>7969</v>
      </c>
      <c r="R709" s="394" t="s">
        <v>9498</v>
      </c>
      <c r="S709" s="394" t="s">
        <v>7357</v>
      </c>
      <c r="T709" s="244" t="str">
        <f t="shared" si="20"/>
        <v>Tab6_Cell_O58</v>
      </c>
      <c r="U709" s="244"/>
    </row>
    <row r="710" spans="1:21" ht="51" customHeight="1" x14ac:dyDescent="0.2">
      <c r="A710" s="244" t="str">
        <f t="shared" si="21"/>
        <v>Tab6_Cell_O59</v>
      </c>
      <c r="B710" s="250">
        <v>6</v>
      </c>
      <c r="C710" s="250" t="s">
        <v>8484</v>
      </c>
      <c r="D710" s="250" t="s">
        <v>5707</v>
      </c>
      <c r="E710" s="394" t="s">
        <v>6970</v>
      </c>
      <c r="F710" s="394" t="s">
        <v>7482</v>
      </c>
      <c r="G710" s="394" t="s">
        <v>6971</v>
      </c>
      <c r="H710" s="394" t="s">
        <v>5715</v>
      </c>
      <c r="I710" s="394" t="s">
        <v>6972</v>
      </c>
      <c r="J710" s="394" t="s">
        <v>6973</v>
      </c>
      <c r="K710" s="394" t="s">
        <v>6974</v>
      </c>
      <c r="L710" s="394" t="s">
        <v>6975</v>
      </c>
      <c r="M710" s="394" t="s">
        <v>6976</v>
      </c>
      <c r="N710" s="394" t="s">
        <v>6977</v>
      </c>
      <c r="O710" s="394" t="s">
        <v>6978</v>
      </c>
      <c r="P710" s="394" t="s">
        <v>6979</v>
      </c>
      <c r="Q710" s="394" t="s">
        <v>7970</v>
      </c>
      <c r="R710" s="394" t="s">
        <v>10052</v>
      </c>
      <c r="S710" s="394" t="s">
        <v>6980</v>
      </c>
      <c r="T710" s="244" t="str">
        <f t="shared" si="20"/>
        <v>Tab6_Cell_O59</v>
      </c>
      <c r="U710" s="244"/>
    </row>
    <row r="711" spans="1:21" ht="38.25" customHeight="1" x14ac:dyDescent="0.2">
      <c r="A711" s="244" t="str">
        <f t="shared" si="21"/>
        <v>Tab6_Cell_O60</v>
      </c>
      <c r="B711" s="250">
        <v>6</v>
      </c>
      <c r="C711" s="250" t="s">
        <v>8485</v>
      </c>
      <c r="D711" s="250" t="s">
        <v>5708</v>
      </c>
      <c r="E711" s="394" t="s">
        <v>7325</v>
      </c>
      <c r="F711" s="394" t="s">
        <v>7328</v>
      </c>
      <c r="G711" s="394" t="s">
        <v>7331</v>
      </c>
      <c r="H711" s="394" t="s">
        <v>7313</v>
      </c>
      <c r="I711" s="394" t="s">
        <v>7334</v>
      </c>
      <c r="J711" s="394" t="s">
        <v>7337</v>
      </c>
      <c r="K711" s="394" t="s">
        <v>7340</v>
      </c>
      <c r="L711" s="394" t="s">
        <v>7343</v>
      </c>
      <c r="M711" s="394" t="s">
        <v>7346</v>
      </c>
      <c r="N711" s="394" t="s">
        <v>7349</v>
      </c>
      <c r="O711" s="394" t="s">
        <v>7352</v>
      </c>
      <c r="P711" s="394" t="s">
        <v>7355</v>
      </c>
      <c r="Q711" s="394" t="s">
        <v>7971</v>
      </c>
      <c r="R711" s="394" t="s">
        <v>9499</v>
      </c>
      <c r="S711" s="394" t="s">
        <v>7358</v>
      </c>
      <c r="T711" s="244" t="str">
        <f t="shared" si="20"/>
        <v>Tab6_Cell_O60</v>
      </c>
      <c r="U711" s="244"/>
    </row>
    <row r="712" spans="1:21" ht="63.75" customHeight="1" x14ac:dyDescent="0.2">
      <c r="A712" s="244" t="str">
        <f t="shared" si="21"/>
        <v>Tab6_Cell_O61</v>
      </c>
      <c r="B712" s="250">
        <v>6</v>
      </c>
      <c r="C712" s="250" t="s">
        <v>8486</v>
      </c>
      <c r="D712" s="250" t="s">
        <v>5709</v>
      </c>
      <c r="E712" s="394" t="s">
        <v>6981</v>
      </c>
      <c r="F712" s="394" t="s">
        <v>6982</v>
      </c>
      <c r="G712" s="394" t="s">
        <v>6983</v>
      </c>
      <c r="H712" s="394" t="s">
        <v>5718</v>
      </c>
      <c r="I712" s="394" t="s">
        <v>6984</v>
      </c>
      <c r="J712" s="394" t="s">
        <v>6985</v>
      </c>
      <c r="K712" s="394" t="s">
        <v>6986</v>
      </c>
      <c r="L712" s="394" t="s">
        <v>6987</v>
      </c>
      <c r="M712" s="394" t="s">
        <v>6988</v>
      </c>
      <c r="N712" s="394" t="s">
        <v>6989</v>
      </c>
      <c r="O712" s="394" t="s">
        <v>6990</v>
      </c>
      <c r="P712" s="394" t="s">
        <v>6991</v>
      </c>
      <c r="Q712" s="394" t="s">
        <v>7972</v>
      </c>
      <c r="R712" s="394" t="s">
        <v>10053</v>
      </c>
      <c r="S712" s="394" t="s">
        <v>6992</v>
      </c>
      <c r="T712" s="244" t="str">
        <f t="shared" si="20"/>
        <v>Tab6_Cell_O61</v>
      </c>
      <c r="U712" s="244"/>
    </row>
    <row r="713" spans="1:21" ht="51" customHeight="1" x14ac:dyDescent="0.2">
      <c r="A713" s="244" t="str">
        <f t="shared" si="21"/>
        <v>Tab6_Cell_O62</v>
      </c>
      <c r="B713" s="250">
        <v>6</v>
      </c>
      <c r="C713" s="250" t="s">
        <v>8487</v>
      </c>
      <c r="D713" s="250" t="s">
        <v>5710</v>
      </c>
      <c r="E713" s="394" t="s">
        <v>7014</v>
      </c>
      <c r="F713" s="394" t="s">
        <v>5721</v>
      </c>
      <c r="G713" s="394" t="s">
        <v>7015</v>
      </c>
      <c r="H713" s="394" t="s">
        <v>5720</v>
      </c>
      <c r="I713" s="394" t="s">
        <v>7016</v>
      </c>
      <c r="J713" s="394" t="s">
        <v>5722</v>
      </c>
      <c r="K713" s="394" t="s">
        <v>5723</v>
      </c>
      <c r="L713" s="394" t="s">
        <v>7017</v>
      </c>
      <c r="M713" s="394" t="s">
        <v>7018</v>
      </c>
      <c r="N713" s="394" t="s">
        <v>7019</v>
      </c>
      <c r="O713" s="394" t="s">
        <v>5724</v>
      </c>
      <c r="P713" s="394" t="s">
        <v>7020</v>
      </c>
      <c r="Q713" s="394" t="s">
        <v>7973</v>
      </c>
      <c r="R713" s="394" t="s">
        <v>9500</v>
      </c>
      <c r="S713" s="394" t="s">
        <v>7021</v>
      </c>
      <c r="T713" s="244" t="str">
        <f t="shared" si="20"/>
        <v>Tab6_Cell_O62</v>
      </c>
      <c r="U713" s="244"/>
    </row>
    <row r="714" spans="1:21" ht="51" customHeight="1" x14ac:dyDescent="0.2">
      <c r="A714" s="244" t="str">
        <f t="shared" si="21"/>
        <v>Tab6_Cell_O63</v>
      </c>
      <c r="B714" s="250">
        <v>6</v>
      </c>
      <c r="C714" s="250" t="s">
        <v>8488</v>
      </c>
      <c r="D714" s="250" t="s">
        <v>5711</v>
      </c>
      <c r="E714" s="394" t="s">
        <v>6993</v>
      </c>
      <c r="F714" s="394" t="s">
        <v>7483</v>
      </c>
      <c r="G714" s="394" t="s">
        <v>6994</v>
      </c>
      <c r="H714" s="394" t="s">
        <v>5725</v>
      </c>
      <c r="I714" s="394" t="s">
        <v>6995</v>
      </c>
      <c r="J714" s="394" t="s">
        <v>6996</v>
      </c>
      <c r="K714" s="394" t="s">
        <v>6997</v>
      </c>
      <c r="L714" s="394" t="s">
        <v>6998</v>
      </c>
      <c r="M714" s="394" t="s">
        <v>6999</v>
      </c>
      <c r="N714" s="394" t="s">
        <v>7000</v>
      </c>
      <c r="O714" s="394" t="s">
        <v>7001</v>
      </c>
      <c r="P714" s="394" t="s">
        <v>7296</v>
      </c>
      <c r="Q714" s="394" t="s">
        <v>7974</v>
      </c>
      <c r="R714" s="394" t="s">
        <v>9501</v>
      </c>
      <c r="S714" s="394" t="s">
        <v>7002</v>
      </c>
      <c r="T714" s="244" t="str">
        <f t="shared" si="20"/>
        <v>Tab6_Cell_O63</v>
      </c>
      <c r="U714" s="244"/>
    </row>
    <row r="715" spans="1:21" ht="51" customHeight="1" x14ac:dyDescent="0.2">
      <c r="A715" s="244" t="str">
        <f t="shared" si="21"/>
        <v>Tab6_Cell_O64</v>
      </c>
      <c r="B715" s="250">
        <v>6</v>
      </c>
      <c r="C715" s="250" t="s">
        <v>8488</v>
      </c>
      <c r="D715" s="250" t="s">
        <v>5713</v>
      </c>
      <c r="E715" s="394" t="s">
        <v>7003</v>
      </c>
      <c r="F715" s="394" t="s">
        <v>7484</v>
      </c>
      <c r="G715" s="394" t="s">
        <v>7004</v>
      </c>
      <c r="H715" s="394" t="s">
        <v>5726</v>
      </c>
      <c r="I715" s="394" t="s">
        <v>7005</v>
      </c>
      <c r="J715" s="394" t="s">
        <v>7006</v>
      </c>
      <c r="K715" s="394" t="s">
        <v>7007</v>
      </c>
      <c r="L715" s="394" t="s">
        <v>7008</v>
      </c>
      <c r="M715" s="394" t="s">
        <v>7009</v>
      </c>
      <c r="N715" s="394" t="s">
        <v>7010</v>
      </c>
      <c r="O715" s="394" t="s">
        <v>7011</v>
      </c>
      <c r="P715" s="394" t="s">
        <v>7012</v>
      </c>
      <c r="Q715" s="394" t="s">
        <v>7975</v>
      </c>
      <c r="R715" s="394" t="s">
        <v>10054</v>
      </c>
      <c r="S715" s="394" t="s">
        <v>7013</v>
      </c>
      <c r="T715" s="244" t="str">
        <f t="shared" si="20"/>
        <v>Tab6_Cell_O64</v>
      </c>
      <c r="U715" s="244"/>
    </row>
    <row r="716" spans="1:21" ht="25.5" customHeight="1" x14ac:dyDescent="0.2">
      <c r="A716" s="244" t="str">
        <f t="shared" si="21"/>
        <v>Tab6_Cell_O65</v>
      </c>
      <c r="B716" s="250">
        <v>6</v>
      </c>
      <c r="C716" s="250" t="s">
        <v>8489</v>
      </c>
      <c r="D716" s="250" t="s">
        <v>5714</v>
      </c>
      <c r="E716" s="394" t="s">
        <v>7315</v>
      </c>
      <c r="F716" s="394" t="s">
        <v>7485</v>
      </c>
      <c r="G716" s="394" t="s">
        <v>7461</v>
      </c>
      <c r="H716" s="394" t="s">
        <v>7314</v>
      </c>
      <c r="I716" s="394" t="s">
        <v>7316</v>
      </c>
      <c r="J716" s="398" t="s">
        <v>10607</v>
      </c>
      <c r="K716" s="394" t="s">
        <v>7509</v>
      </c>
      <c r="L716" s="394" t="s">
        <v>7317</v>
      </c>
      <c r="M716" s="394" t="s">
        <v>7318</v>
      </c>
      <c r="N716" s="394" t="s">
        <v>7319</v>
      </c>
      <c r="O716" s="394" t="s">
        <v>7320</v>
      </c>
      <c r="P716" s="394" t="s">
        <v>7321</v>
      </c>
      <c r="Q716" s="394" t="s">
        <v>7976</v>
      </c>
      <c r="R716" s="394" t="s">
        <v>9502</v>
      </c>
      <c r="S716" s="394" t="s">
        <v>7322</v>
      </c>
      <c r="T716" s="244" t="str">
        <f t="shared" si="20"/>
        <v>Tab6_Cell_O65</v>
      </c>
      <c r="U716" s="244"/>
    </row>
    <row r="717" spans="1:21" ht="38.25" customHeight="1" x14ac:dyDescent="0.2">
      <c r="A717" s="244" t="str">
        <f t="shared" si="21"/>
        <v>Tab6_Cell_O66</v>
      </c>
      <c r="B717" s="250">
        <v>6</v>
      </c>
      <c r="C717" s="250" t="s">
        <v>8490</v>
      </c>
      <c r="D717" s="250" t="s">
        <v>5716</v>
      </c>
      <c r="E717" s="394" t="s">
        <v>7022</v>
      </c>
      <c r="F717" s="394" t="s">
        <v>5728</v>
      </c>
      <c r="G717" s="394" t="s">
        <v>7023</v>
      </c>
      <c r="H717" s="394" t="s">
        <v>5727</v>
      </c>
      <c r="I717" s="394" t="s">
        <v>7024</v>
      </c>
      <c r="J717" s="394" t="s">
        <v>5729</v>
      </c>
      <c r="K717" s="394" t="s">
        <v>5730</v>
      </c>
      <c r="L717" s="394" t="s">
        <v>7025</v>
      </c>
      <c r="M717" s="394" t="s">
        <v>7026</v>
      </c>
      <c r="N717" s="394" t="s">
        <v>7027</v>
      </c>
      <c r="O717" s="394" t="s">
        <v>5731</v>
      </c>
      <c r="P717" s="394" t="s">
        <v>7028</v>
      </c>
      <c r="Q717" s="394" t="s">
        <v>7977</v>
      </c>
      <c r="R717" s="394" t="s">
        <v>9503</v>
      </c>
      <c r="S717" s="394" t="s">
        <v>7029</v>
      </c>
      <c r="T717" s="244" t="str">
        <f t="shared" si="20"/>
        <v>Tab6_Cell_O66</v>
      </c>
      <c r="U717" s="244"/>
    </row>
    <row r="718" spans="1:21" ht="38.25" customHeight="1" x14ac:dyDescent="0.2">
      <c r="A718" s="244" t="str">
        <f t="shared" si="21"/>
        <v>Tab6_Cell_O67</v>
      </c>
      <c r="B718" s="250">
        <v>6</v>
      </c>
      <c r="C718" s="250" t="s">
        <v>8432</v>
      </c>
      <c r="D718" s="250" t="s">
        <v>5717</v>
      </c>
      <c r="E718" s="390" t="s">
        <v>10491</v>
      </c>
      <c r="F718" s="390" t="s">
        <v>10492</v>
      </c>
      <c r="G718" s="390" t="s">
        <v>10493</v>
      </c>
      <c r="H718" s="390" t="s">
        <v>10490</v>
      </c>
      <c r="I718" s="390" t="s">
        <v>10494</v>
      </c>
      <c r="J718" s="398" t="s">
        <v>10495</v>
      </c>
      <c r="K718" s="390" t="s">
        <v>10496</v>
      </c>
      <c r="L718" s="390" t="s">
        <v>10497</v>
      </c>
      <c r="M718" s="390" t="s">
        <v>8396</v>
      </c>
      <c r="N718" s="390" t="s">
        <v>10498</v>
      </c>
      <c r="O718" s="390" t="s">
        <v>10499</v>
      </c>
      <c r="P718" s="390" t="s">
        <v>10500</v>
      </c>
      <c r="Q718" s="390" t="s">
        <v>10501</v>
      </c>
      <c r="R718" s="390" t="s">
        <v>10502</v>
      </c>
      <c r="S718" s="390" t="s">
        <v>10503</v>
      </c>
      <c r="T718" s="244" t="str">
        <f t="shared" si="20"/>
        <v>Tab6_Cell_O67</v>
      </c>
      <c r="U718" s="244" t="s">
        <v>10504</v>
      </c>
    </row>
    <row r="719" spans="1:21" ht="76.5" x14ac:dyDescent="0.2">
      <c r="A719" s="244" t="str">
        <f t="shared" si="21"/>
        <v>Tab6_Cell_O68</v>
      </c>
      <c r="B719" s="250">
        <v>6</v>
      </c>
      <c r="C719" s="250" t="s">
        <v>10125</v>
      </c>
      <c r="D719" s="250" t="s">
        <v>5719</v>
      </c>
      <c r="E719" s="397" t="s">
        <v>10763</v>
      </c>
      <c r="F719" s="403" t="s">
        <v>10676</v>
      </c>
      <c r="G719" s="397" t="s">
        <v>10715</v>
      </c>
      <c r="H719" s="390" t="s">
        <v>9692</v>
      </c>
      <c r="I719" s="404" t="s">
        <v>10544</v>
      </c>
      <c r="J719" s="398" t="s">
        <v>10608</v>
      </c>
      <c r="K719" s="399" t="s">
        <v>10808</v>
      </c>
      <c r="L719" s="397" t="s">
        <v>10696</v>
      </c>
      <c r="M719" s="404" t="s">
        <v>10564</v>
      </c>
      <c r="N719" s="397" t="s">
        <v>11020</v>
      </c>
      <c r="O719" s="404"/>
      <c r="P719" s="397" t="s">
        <v>10931</v>
      </c>
      <c r="Q719" s="397" t="s">
        <v>10872</v>
      </c>
      <c r="R719" s="401" t="s">
        <v>10848</v>
      </c>
      <c r="S719" s="402" t="s">
        <v>10654</v>
      </c>
      <c r="T719" s="244" t="str">
        <f t="shared" si="20"/>
        <v>Tab6_Cell_O68</v>
      </c>
      <c r="U719" s="385" t="s">
        <v>9692</v>
      </c>
    </row>
    <row r="720" spans="1:21" ht="42" customHeight="1" x14ac:dyDescent="0.2">
      <c r="A720" s="244" t="str">
        <f t="shared" si="21"/>
        <v>Tab6_Cell_O69</v>
      </c>
      <c r="B720" s="250">
        <v>6</v>
      </c>
      <c r="C720" s="250" t="s">
        <v>8491</v>
      </c>
      <c r="D720" s="250" t="s">
        <v>8399</v>
      </c>
      <c r="E720" s="394" t="s">
        <v>8400</v>
      </c>
      <c r="F720" s="394" t="s">
        <v>8401</v>
      </c>
      <c r="G720" s="394" t="s">
        <v>8402</v>
      </c>
      <c r="H720" s="394" t="s">
        <v>8403</v>
      </c>
      <c r="I720" s="394" t="s">
        <v>8404</v>
      </c>
      <c r="J720" s="394" t="s">
        <v>8405</v>
      </c>
      <c r="K720" s="394" t="s">
        <v>8601</v>
      </c>
      <c r="L720" s="394" t="s">
        <v>8406</v>
      </c>
      <c r="M720" s="394" t="s">
        <v>8407</v>
      </c>
      <c r="N720" s="394" t="s">
        <v>8408</v>
      </c>
      <c r="O720" s="394" t="s">
        <v>8409</v>
      </c>
      <c r="P720" s="394" t="s">
        <v>8410</v>
      </c>
      <c r="Q720" s="394" t="s">
        <v>8411</v>
      </c>
      <c r="R720" s="394" t="s">
        <v>10055</v>
      </c>
      <c r="S720" s="394" t="s">
        <v>8619</v>
      </c>
      <c r="T720" s="244" t="str">
        <f t="shared" si="20"/>
        <v>Tab6_Cell_O69</v>
      </c>
      <c r="U720" s="244"/>
    </row>
    <row r="721" spans="1:21" ht="25.5" customHeight="1" x14ac:dyDescent="0.2">
      <c r="A721" s="244" t="str">
        <f t="shared" si="21"/>
        <v>Tab6_Cell_O70</v>
      </c>
      <c r="B721" s="250">
        <v>6</v>
      </c>
      <c r="C721" s="250" t="s">
        <v>8458</v>
      </c>
      <c r="D721" s="250" t="s">
        <v>8412</v>
      </c>
      <c r="E721" s="394" t="s">
        <v>8542</v>
      </c>
      <c r="F721" s="394" t="s">
        <v>8527</v>
      </c>
      <c r="G721" s="394" t="s">
        <v>8576</v>
      </c>
      <c r="H721" s="394" t="s">
        <v>8246</v>
      </c>
      <c r="I721" s="394" t="s">
        <v>8552</v>
      </c>
      <c r="J721" s="394" t="s">
        <v>8561</v>
      </c>
      <c r="K721" s="394" t="s">
        <v>8595</v>
      </c>
      <c r="L721" s="394" t="s">
        <v>8623</v>
      </c>
      <c r="M721" s="394" t="s">
        <v>8637</v>
      </c>
      <c r="N721" s="394" t="s">
        <v>8769</v>
      </c>
      <c r="O721" s="394" t="s">
        <v>8533</v>
      </c>
      <c r="P721" s="394" t="s">
        <v>8603</v>
      </c>
      <c r="Q721" s="394" t="s">
        <v>8791</v>
      </c>
      <c r="R721" s="394" t="s">
        <v>9504</v>
      </c>
      <c r="S721" s="394" t="s">
        <v>8763</v>
      </c>
      <c r="T721" s="244" t="str">
        <f t="shared" si="20"/>
        <v>Tab6_Cell_O70</v>
      </c>
      <c r="U721" s="244"/>
    </row>
    <row r="722" spans="1:21" ht="63.75" x14ac:dyDescent="0.2">
      <c r="A722" s="244" t="str">
        <f t="shared" si="21"/>
        <v>Tab6_Cell_O71</v>
      </c>
      <c r="B722" s="250">
        <v>6</v>
      </c>
      <c r="C722" s="250" t="s">
        <v>8463</v>
      </c>
      <c r="D722" s="250" t="s">
        <v>8413</v>
      </c>
      <c r="E722" s="394" t="s">
        <v>8543</v>
      </c>
      <c r="F722" s="394" t="s">
        <v>8528</v>
      </c>
      <c r="G722" s="394" t="s">
        <v>8577</v>
      </c>
      <c r="H722" s="394" t="s">
        <v>8247</v>
      </c>
      <c r="I722" s="394" t="s">
        <v>8553</v>
      </c>
      <c r="J722" s="394" t="s">
        <v>8562</v>
      </c>
      <c r="K722" s="394" t="s">
        <v>8596</v>
      </c>
      <c r="L722" s="394" t="s">
        <v>8624</v>
      </c>
      <c r="M722" s="394" t="s">
        <v>8632</v>
      </c>
      <c r="N722" s="394" t="s">
        <v>8770</v>
      </c>
      <c r="O722" s="394" t="s">
        <v>8534</v>
      </c>
      <c r="P722" s="394" t="s">
        <v>8604</v>
      </c>
      <c r="Q722" s="394" t="s">
        <v>8792</v>
      </c>
      <c r="R722" s="394" t="s">
        <v>9505</v>
      </c>
      <c r="S722" s="394" t="s">
        <v>8764</v>
      </c>
      <c r="T722" s="244" t="str">
        <f t="shared" si="20"/>
        <v>Tab6_Cell_O71</v>
      </c>
      <c r="U722" s="244"/>
    </row>
    <row r="723" spans="1:21" ht="63.75" x14ac:dyDescent="0.2">
      <c r="A723" s="244" t="str">
        <f t="shared" si="21"/>
        <v>Tab6_Cell_O72</v>
      </c>
      <c r="B723" s="250">
        <v>6</v>
      </c>
      <c r="C723" s="250" t="s">
        <v>8464</v>
      </c>
      <c r="D723" s="250" t="s">
        <v>8414</v>
      </c>
      <c r="E723" s="394" t="s">
        <v>8544</v>
      </c>
      <c r="F723" s="394" t="s">
        <v>8529</v>
      </c>
      <c r="G723" s="394" t="s">
        <v>8578</v>
      </c>
      <c r="H723" s="394" t="s">
        <v>8327</v>
      </c>
      <c r="I723" s="394" t="s">
        <v>8554</v>
      </c>
      <c r="J723" s="394" t="s">
        <v>8563</v>
      </c>
      <c r="K723" s="394" t="s">
        <v>8597</v>
      </c>
      <c r="L723" s="394" t="s">
        <v>8625</v>
      </c>
      <c r="M723" s="394" t="s">
        <v>8633</v>
      </c>
      <c r="N723" s="394" t="s">
        <v>8771</v>
      </c>
      <c r="O723" s="394" t="s">
        <v>8535</v>
      </c>
      <c r="P723" s="394" t="s">
        <v>8605</v>
      </c>
      <c r="Q723" s="394" t="s">
        <v>8793</v>
      </c>
      <c r="R723" s="394" t="s">
        <v>9506</v>
      </c>
      <c r="S723" s="394" t="s">
        <v>8765</v>
      </c>
      <c r="T723" s="244" t="str">
        <f t="shared" si="20"/>
        <v>Tab6_Cell_O72</v>
      </c>
      <c r="U723" s="244"/>
    </row>
    <row r="724" spans="1:21" ht="89.25" x14ac:dyDescent="0.2">
      <c r="A724" s="244" t="str">
        <f t="shared" si="21"/>
        <v>Tab6_Cell_O73</v>
      </c>
      <c r="B724" s="250">
        <v>6</v>
      </c>
      <c r="C724" s="250" t="s">
        <v>8465</v>
      </c>
      <c r="D724" s="250" t="s">
        <v>8415</v>
      </c>
      <c r="E724" s="394" t="s">
        <v>8545</v>
      </c>
      <c r="F724" s="394" t="s">
        <v>8530</v>
      </c>
      <c r="G724" s="394" t="s">
        <v>8579</v>
      </c>
      <c r="H724" s="394" t="s">
        <v>8326</v>
      </c>
      <c r="I724" s="394" t="s">
        <v>8555</v>
      </c>
      <c r="J724" s="394" t="s">
        <v>8564</v>
      </c>
      <c r="K724" s="394" t="s">
        <v>8598</v>
      </c>
      <c r="L724" s="394" t="s">
        <v>8626</v>
      </c>
      <c r="M724" s="394" t="s">
        <v>8634</v>
      </c>
      <c r="N724" s="394" t="s">
        <v>8772</v>
      </c>
      <c r="O724" s="394" t="s">
        <v>8536</v>
      </c>
      <c r="P724" s="394" t="s">
        <v>8606</v>
      </c>
      <c r="Q724" s="394" t="s">
        <v>8794</v>
      </c>
      <c r="R724" s="394" t="s">
        <v>9507</v>
      </c>
      <c r="S724" s="394" t="s">
        <v>8766</v>
      </c>
      <c r="T724" s="244" t="str">
        <f t="shared" si="20"/>
        <v>Tab6_Cell_O73</v>
      </c>
      <c r="U724" s="244"/>
    </row>
    <row r="725" spans="1:21" ht="25.5" x14ac:dyDescent="0.2">
      <c r="A725" s="244" t="str">
        <f t="shared" si="21"/>
        <v>Tab6_Cell_O74</v>
      </c>
      <c r="B725" s="250">
        <v>6</v>
      </c>
      <c r="C725" s="250" t="s">
        <v>8466</v>
      </c>
      <c r="D725" s="250" t="s">
        <v>8416</v>
      </c>
      <c r="E725" s="394" t="s">
        <v>8546</v>
      </c>
      <c r="F725" s="394" t="s">
        <v>8531</v>
      </c>
      <c r="G725" s="394" t="s">
        <v>8580</v>
      </c>
      <c r="H725" s="394" t="s">
        <v>8320</v>
      </c>
      <c r="I725" s="394" t="s">
        <v>8556</v>
      </c>
      <c r="J725" s="394" t="s">
        <v>8565</v>
      </c>
      <c r="K725" s="394" t="s">
        <v>8599</v>
      </c>
      <c r="L725" s="394" t="s">
        <v>8627</v>
      </c>
      <c r="M725" s="394" t="s">
        <v>8635</v>
      </c>
      <c r="N725" s="394" t="s">
        <v>8773</v>
      </c>
      <c r="O725" s="394" t="s">
        <v>8537</v>
      </c>
      <c r="P725" s="394" t="s">
        <v>8607</v>
      </c>
      <c r="Q725" s="394" t="s">
        <v>8795</v>
      </c>
      <c r="R725" s="394" t="s">
        <v>9508</v>
      </c>
      <c r="S725" s="394" t="s">
        <v>8767</v>
      </c>
      <c r="T725" s="244" t="str">
        <f t="shared" si="20"/>
        <v>Tab6_Cell_O74</v>
      </c>
      <c r="U725" s="244"/>
    </row>
    <row r="726" spans="1:21" ht="63.75" x14ac:dyDescent="0.2">
      <c r="A726" s="244" t="str">
        <f t="shared" si="21"/>
        <v>Tab6_Cell_O75</v>
      </c>
      <c r="B726" s="250">
        <v>6</v>
      </c>
      <c r="C726" s="250" t="s">
        <v>8467</v>
      </c>
      <c r="D726" s="250" t="s">
        <v>8417</v>
      </c>
      <c r="E726" s="394" t="s">
        <v>8547</v>
      </c>
      <c r="F726" s="394" t="s">
        <v>8532</v>
      </c>
      <c r="G726" s="394" t="s">
        <v>8581</v>
      </c>
      <c r="H726" s="394" t="s">
        <v>8336</v>
      </c>
      <c r="I726" s="394" t="s">
        <v>9789</v>
      </c>
      <c r="J726" s="394" t="s">
        <v>8566</v>
      </c>
      <c r="K726" s="394" t="s">
        <v>8600</v>
      </c>
      <c r="L726" s="394" t="s">
        <v>8628</v>
      </c>
      <c r="M726" s="394" t="s">
        <v>8636</v>
      </c>
      <c r="N726" s="394" t="s">
        <v>8774</v>
      </c>
      <c r="O726" s="394" t="s">
        <v>8538</v>
      </c>
      <c r="P726" s="394" t="s">
        <v>8608</v>
      </c>
      <c r="Q726" s="394" t="s">
        <v>8796</v>
      </c>
      <c r="R726" s="394" t="s">
        <v>9509</v>
      </c>
      <c r="S726" s="394" t="s">
        <v>8768</v>
      </c>
      <c r="T726" s="244" t="str">
        <f t="shared" si="20"/>
        <v>Tab6_Cell_O75</v>
      </c>
      <c r="U726" s="244"/>
    </row>
    <row r="727" spans="1:21" ht="153" x14ac:dyDescent="0.2">
      <c r="A727" s="244" t="str">
        <f t="shared" si="21"/>
        <v>Tab6_Cell_O76</v>
      </c>
      <c r="B727" s="250">
        <v>6</v>
      </c>
      <c r="C727" s="250" t="s">
        <v>10115</v>
      </c>
      <c r="D727" s="250" t="s">
        <v>10116</v>
      </c>
      <c r="E727" s="397" t="s">
        <v>10764</v>
      </c>
      <c r="F727" s="403" t="s">
        <v>10677</v>
      </c>
      <c r="G727" s="397" t="s">
        <v>10716</v>
      </c>
      <c r="H727" s="390" t="s">
        <v>9691</v>
      </c>
      <c r="I727" s="404" t="s">
        <v>10545</v>
      </c>
      <c r="J727" s="398" t="s">
        <v>10609</v>
      </c>
      <c r="K727" s="399" t="s">
        <v>10809</v>
      </c>
      <c r="L727" s="397" t="s">
        <v>10697</v>
      </c>
      <c r="M727" s="404" t="s">
        <v>10565</v>
      </c>
      <c r="N727" s="397" t="s">
        <v>11021</v>
      </c>
      <c r="O727" s="404"/>
      <c r="P727" s="397" t="s">
        <v>10932</v>
      </c>
      <c r="Q727" s="397" t="s">
        <v>10873</v>
      </c>
      <c r="R727" s="401" t="s">
        <v>10849</v>
      </c>
      <c r="S727" s="402" t="s">
        <v>10655</v>
      </c>
      <c r="T727" s="383"/>
      <c r="U727" s="385" t="s">
        <v>9691</v>
      </c>
    </row>
    <row r="728" spans="1:21" ht="153" x14ac:dyDescent="0.2">
      <c r="A728" s="244" t="str">
        <f t="shared" si="21"/>
        <v>Tab6_Cell_O77</v>
      </c>
      <c r="B728" s="250">
        <v>6</v>
      </c>
      <c r="C728" s="250" t="s">
        <v>10117</v>
      </c>
      <c r="D728" s="250" t="s">
        <v>10118</v>
      </c>
      <c r="E728" s="397" t="s">
        <v>10765</v>
      </c>
      <c r="F728" s="403" t="s">
        <v>10678</v>
      </c>
      <c r="G728" s="397" t="s">
        <v>10717</v>
      </c>
      <c r="H728" s="390" t="s">
        <v>9693</v>
      </c>
      <c r="I728" s="404" t="s">
        <v>10546</v>
      </c>
      <c r="J728" s="398" t="s">
        <v>10610</v>
      </c>
      <c r="K728" s="399" t="s">
        <v>10810</v>
      </c>
      <c r="L728" s="397" t="s">
        <v>10698</v>
      </c>
      <c r="M728" s="404" t="s">
        <v>10566</v>
      </c>
      <c r="N728" s="397" t="s">
        <v>11022</v>
      </c>
      <c r="O728" s="404"/>
      <c r="P728" s="397" t="s">
        <v>10933</v>
      </c>
      <c r="Q728" s="397" t="s">
        <v>10874</v>
      </c>
      <c r="R728" s="401" t="s">
        <v>10850</v>
      </c>
      <c r="S728" s="402" t="s">
        <v>10656</v>
      </c>
      <c r="T728" s="383"/>
      <c r="U728" s="385" t="s">
        <v>9693</v>
      </c>
    </row>
    <row r="729" spans="1:21" ht="89.25" x14ac:dyDescent="0.2">
      <c r="A729" s="244" t="str">
        <f t="shared" si="21"/>
        <v>Tab6_Cell_O78</v>
      </c>
      <c r="B729" s="250">
        <v>6</v>
      </c>
      <c r="C729" s="250" t="s">
        <v>10119</v>
      </c>
      <c r="D729" s="250" t="s">
        <v>10120</v>
      </c>
      <c r="E729" s="397" t="s">
        <v>10766</v>
      </c>
      <c r="F729" s="403" t="s">
        <v>10679</v>
      </c>
      <c r="G729" s="397" t="s">
        <v>10718</v>
      </c>
      <c r="H729" s="390" t="s">
        <v>9694</v>
      </c>
      <c r="I729" s="404" t="s">
        <v>10547</v>
      </c>
      <c r="J729" s="398" t="s">
        <v>10611</v>
      </c>
      <c r="K729" s="399" t="s">
        <v>10811</v>
      </c>
      <c r="L729" s="397" t="s">
        <v>10699</v>
      </c>
      <c r="M729" s="404"/>
      <c r="N729" s="397" t="s">
        <v>11023</v>
      </c>
      <c r="O729" s="404"/>
      <c r="P729" s="397" t="s">
        <v>10934</v>
      </c>
      <c r="Q729" s="397" t="s">
        <v>10907</v>
      </c>
      <c r="R729" s="401" t="s">
        <v>10851</v>
      </c>
      <c r="S729" s="402" t="s">
        <v>10657</v>
      </c>
      <c r="T729" s="383"/>
      <c r="U729" s="385" t="s">
        <v>9694</v>
      </c>
    </row>
    <row r="730" spans="1:21" ht="153" x14ac:dyDescent="0.2">
      <c r="A730" s="244" t="str">
        <f t="shared" si="21"/>
        <v>Tab6_Cell_O79</v>
      </c>
      <c r="B730" s="250">
        <v>6</v>
      </c>
      <c r="C730" s="250" t="s">
        <v>10121</v>
      </c>
      <c r="D730" s="250" t="s">
        <v>10122</v>
      </c>
      <c r="E730" s="397" t="s">
        <v>10767</v>
      </c>
      <c r="F730" s="403" t="s">
        <v>10680</v>
      </c>
      <c r="G730" s="397" t="s">
        <v>10719</v>
      </c>
      <c r="H730" s="390" t="s">
        <v>9695</v>
      </c>
      <c r="I730" s="404" t="s">
        <v>10548</v>
      </c>
      <c r="J730" s="398" t="s">
        <v>10612</v>
      </c>
      <c r="K730" s="399" t="s">
        <v>10812</v>
      </c>
      <c r="L730" s="397" t="s">
        <v>10700</v>
      </c>
      <c r="M730" s="404" t="s">
        <v>10567</v>
      </c>
      <c r="N730" s="397" t="s">
        <v>11024</v>
      </c>
      <c r="O730" s="404"/>
      <c r="P730" s="397" t="s">
        <v>10935</v>
      </c>
      <c r="Q730" s="397" t="s">
        <v>10908</v>
      </c>
      <c r="R730" s="401" t="s">
        <v>10852</v>
      </c>
      <c r="S730" s="402" t="s">
        <v>10658</v>
      </c>
      <c r="T730" s="383"/>
      <c r="U730" s="385" t="s">
        <v>9695</v>
      </c>
    </row>
    <row r="731" spans="1:21" ht="140.25" x14ac:dyDescent="0.2">
      <c r="A731" s="244" t="str">
        <f t="shared" si="21"/>
        <v>Tab6_Cell_O80</v>
      </c>
      <c r="B731" s="250">
        <v>6</v>
      </c>
      <c r="C731" s="250" t="s">
        <v>10123</v>
      </c>
      <c r="D731" s="250" t="s">
        <v>10124</v>
      </c>
      <c r="E731" s="397" t="s">
        <v>10768</v>
      </c>
      <c r="F731" s="403" t="s">
        <v>10681</v>
      </c>
      <c r="G731" s="397" t="s">
        <v>10720</v>
      </c>
      <c r="H731" s="390" t="s">
        <v>9696</v>
      </c>
      <c r="I731" s="404" t="s">
        <v>10549</v>
      </c>
      <c r="J731" s="398" t="s">
        <v>10613</v>
      </c>
      <c r="K731" s="399" t="s">
        <v>10813</v>
      </c>
      <c r="L731" s="397" t="s">
        <v>10701</v>
      </c>
      <c r="M731" s="404" t="s">
        <v>10568</v>
      </c>
      <c r="N731" s="397" t="s">
        <v>11025</v>
      </c>
      <c r="O731" s="404"/>
      <c r="P731" s="397" t="s">
        <v>10936</v>
      </c>
      <c r="Q731" s="397" t="s">
        <v>10875</v>
      </c>
      <c r="R731" s="401" t="s">
        <v>10853</v>
      </c>
      <c r="S731" s="402" t="s">
        <v>10659</v>
      </c>
      <c r="T731" s="383"/>
      <c r="U731" s="385" t="s">
        <v>9696</v>
      </c>
    </row>
    <row r="732" spans="1:21" ht="140.25" x14ac:dyDescent="0.2">
      <c r="A732" s="244" t="str">
        <f t="shared" si="21"/>
        <v>Tab7_Cell_B1</v>
      </c>
      <c r="B732" s="250">
        <v>7</v>
      </c>
      <c r="C732" s="250"/>
      <c r="D732" s="250" t="s">
        <v>9584</v>
      </c>
      <c r="E732" s="390" t="s">
        <v>11165</v>
      </c>
      <c r="F732" s="390" t="s">
        <v>11166</v>
      </c>
      <c r="G732" s="390" t="s">
        <v>11167</v>
      </c>
      <c r="H732" s="390" t="s">
        <v>11168</v>
      </c>
      <c r="I732" s="391" t="s">
        <v>11169</v>
      </c>
      <c r="J732" s="391" t="s">
        <v>11170</v>
      </c>
      <c r="K732" s="399" t="s">
        <v>11171</v>
      </c>
      <c r="L732" s="391" t="s">
        <v>11172</v>
      </c>
      <c r="M732" s="391" t="s">
        <v>11173</v>
      </c>
      <c r="N732" s="391" t="s">
        <v>11174</v>
      </c>
      <c r="O732" s="391" t="s">
        <v>11175</v>
      </c>
      <c r="P732" s="391" t="s">
        <v>11176</v>
      </c>
      <c r="Q732" s="392" t="s">
        <v>11177</v>
      </c>
      <c r="R732" s="391" t="s">
        <v>11178</v>
      </c>
      <c r="S732" s="391" t="s">
        <v>11179</v>
      </c>
      <c r="U732" s="311" t="s">
        <v>11168</v>
      </c>
    </row>
    <row r="733" spans="1:21" x14ac:dyDescent="0.2">
      <c r="A733" s="244" t="str">
        <f t="shared" si="21"/>
        <v>Tab7_Cell_B2</v>
      </c>
      <c r="B733" s="250">
        <v>7</v>
      </c>
      <c r="C733" s="250"/>
      <c r="D733" s="250" t="s">
        <v>5733</v>
      </c>
      <c r="E733" s="390" t="s">
        <v>9585</v>
      </c>
      <c r="F733" s="390" t="s">
        <v>9586</v>
      </c>
      <c r="G733" s="390" t="s">
        <v>9587</v>
      </c>
      <c r="H733" s="390" t="s">
        <v>683</v>
      </c>
      <c r="I733" s="390" t="s">
        <v>10530</v>
      </c>
      <c r="J733" s="394" t="s">
        <v>9588</v>
      </c>
      <c r="K733" s="394" t="s">
        <v>9589</v>
      </c>
      <c r="L733" s="394" t="s">
        <v>9590</v>
      </c>
      <c r="M733" s="394" t="s">
        <v>9591</v>
      </c>
      <c r="N733" s="394" t="s">
        <v>9592</v>
      </c>
      <c r="O733" s="394" t="s">
        <v>9593</v>
      </c>
      <c r="P733" s="394" t="s">
        <v>9594</v>
      </c>
      <c r="Q733" s="394" t="s">
        <v>9595</v>
      </c>
      <c r="R733" s="394" t="s">
        <v>9596</v>
      </c>
      <c r="S733" s="394" t="s">
        <v>9597</v>
      </c>
      <c r="T733" s="244" t="str">
        <f t="shared" si="20"/>
        <v>Tab7_Cell_B2</v>
      </c>
      <c r="U733" s="244"/>
    </row>
    <row r="734" spans="1:21" ht="12.75" customHeight="1" x14ac:dyDescent="0.2">
      <c r="A734" s="244" t="str">
        <f t="shared" si="21"/>
        <v>Tab7_Cell_B4</v>
      </c>
      <c r="B734" s="250">
        <v>7</v>
      </c>
      <c r="C734" s="250"/>
      <c r="D734" s="250" t="s">
        <v>754</v>
      </c>
      <c r="E734" s="390" t="s">
        <v>5734</v>
      </c>
      <c r="F734" s="390" t="s">
        <v>5735</v>
      </c>
      <c r="G734" s="390" t="s">
        <v>5736</v>
      </c>
      <c r="H734" s="390" t="s">
        <v>5737</v>
      </c>
      <c r="I734" s="394" t="s">
        <v>5738</v>
      </c>
      <c r="J734" s="394" t="s">
        <v>5739</v>
      </c>
      <c r="K734" s="394" t="s">
        <v>5740</v>
      </c>
      <c r="L734" s="394" t="s">
        <v>5741</v>
      </c>
      <c r="M734" s="394" t="s">
        <v>5742</v>
      </c>
      <c r="N734" s="394" t="s">
        <v>5743</v>
      </c>
      <c r="O734" s="394" t="s">
        <v>5744</v>
      </c>
      <c r="P734" s="394" t="s">
        <v>5745</v>
      </c>
      <c r="Q734" s="394" t="s">
        <v>7985</v>
      </c>
      <c r="R734" s="394" t="s">
        <v>9510</v>
      </c>
      <c r="S734" s="394" t="s">
        <v>5746</v>
      </c>
      <c r="T734" s="244" t="str">
        <f t="shared" si="20"/>
        <v>Tab7_Cell_B4</v>
      </c>
      <c r="U734" s="244"/>
    </row>
    <row r="735" spans="1:21" ht="12.75" customHeight="1" x14ac:dyDescent="0.2">
      <c r="A735" s="244" t="str">
        <f t="shared" si="21"/>
        <v>Tab7_Cell_B6</v>
      </c>
      <c r="B735" s="250">
        <v>7</v>
      </c>
      <c r="C735" s="250"/>
      <c r="D735" s="250" t="s">
        <v>686</v>
      </c>
      <c r="E735" s="390" t="s">
        <v>190</v>
      </c>
      <c r="F735" s="390" t="s">
        <v>190</v>
      </c>
      <c r="G735" s="390" t="s">
        <v>190</v>
      </c>
      <c r="H735" s="390" t="s">
        <v>190</v>
      </c>
      <c r="I735" s="394" t="s">
        <v>190</v>
      </c>
      <c r="J735" s="394" t="s">
        <v>190</v>
      </c>
      <c r="K735" s="394" t="s">
        <v>190</v>
      </c>
      <c r="L735" s="394" t="s">
        <v>190</v>
      </c>
      <c r="M735" s="394" t="s">
        <v>190</v>
      </c>
      <c r="N735" s="394" t="s">
        <v>190</v>
      </c>
      <c r="O735" s="394" t="s">
        <v>190</v>
      </c>
      <c r="P735" s="394" t="s">
        <v>190</v>
      </c>
      <c r="Q735" s="394" t="s">
        <v>190</v>
      </c>
      <c r="R735" s="394" t="s">
        <v>190</v>
      </c>
      <c r="S735" s="394" t="s">
        <v>190</v>
      </c>
      <c r="T735" s="244" t="str">
        <f t="shared" si="20"/>
        <v>Tab7_Cell_B6</v>
      </c>
      <c r="U735" s="244"/>
    </row>
    <row r="736" spans="1:21" ht="12.75" customHeight="1" x14ac:dyDescent="0.2">
      <c r="A736" s="244" t="str">
        <f t="shared" si="21"/>
        <v>Tab7_Cell_B7</v>
      </c>
      <c r="B736" s="250">
        <v>7</v>
      </c>
      <c r="C736" s="250"/>
      <c r="D736" s="250" t="s">
        <v>1347</v>
      </c>
      <c r="E736" s="390" t="s">
        <v>190</v>
      </c>
      <c r="F736" s="390" t="s">
        <v>190</v>
      </c>
      <c r="G736" s="390" t="s">
        <v>190</v>
      </c>
      <c r="H736" s="390" t="s">
        <v>190</v>
      </c>
      <c r="I736" s="394" t="s">
        <v>190</v>
      </c>
      <c r="J736" s="394" t="s">
        <v>190</v>
      </c>
      <c r="K736" s="394" t="s">
        <v>190</v>
      </c>
      <c r="L736" s="394" t="s">
        <v>190</v>
      </c>
      <c r="M736" s="394" t="s">
        <v>190</v>
      </c>
      <c r="N736" s="394" t="s">
        <v>190</v>
      </c>
      <c r="O736" s="394" t="s">
        <v>190</v>
      </c>
      <c r="P736" s="394" t="s">
        <v>190</v>
      </c>
      <c r="Q736" s="394" t="s">
        <v>190</v>
      </c>
      <c r="R736" s="394" t="s">
        <v>190</v>
      </c>
      <c r="S736" s="394" t="s">
        <v>190</v>
      </c>
      <c r="T736" s="244" t="str">
        <f t="shared" ref="T736:T799" si="22">A736</f>
        <v>Tab7_Cell_B7</v>
      </c>
      <c r="U736" s="244"/>
    </row>
    <row r="737" spans="1:21" ht="12.75" customHeight="1" x14ac:dyDescent="0.2">
      <c r="A737" s="244" t="str">
        <f t="shared" si="21"/>
        <v>Tab7_Cell_B8</v>
      </c>
      <c r="B737" s="250">
        <v>7</v>
      </c>
      <c r="C737" s="250"/>
      <c r="D737" s="250" t="s">
        <v>1348</v>
      </c>
      <c r="E737" s="390" t="s">
        <v>190</v>
      </c>
      <c r="F737" s="390" t="s">
        <v>190</v>
      </c>
      <c r="G737" s="390" t="s">
        <v>190</v>
      </c>
      <c r="H737" s="390" t="s">
        <v>190</v>
      </c>
      <c r="I737" s="394" t="s">
        <v>190</v>
      </c>
      <c r="J737" s="394" t="s">
        <v>190</v>
      </c>
      <c r="K737" s="394" t="s">
        <v>190</v>
      </c>
      <c r="L737" s="394" t="s">
        <v>190</v>
      </c>
      <c r="M737" s="394" t="s">
        <v>190</v>
      </c>
      <c r="N737" s="394" t="s">
        <v>190</v>
      </c>
      <c r="O737" s="394" t="s">
        <v>190</v>
      </c>
      <c r="P737" s="394" t="s">
        <v>190</v>
      </c>
      <c r="Q737" s="394" t="s">
        <v>190</v>
      </c>
      <c r="R737" s="394" t="s">
        <v>190</v>
      </c>
      <c r="S737" s="394" t="s">
        <v>190</v>
      </c>
      <c r="T737" s="244" t="str">
        <f t="shared" si="22"/>
        <v>Tab7_Cell_B8</v>
      </c>
      <c r="U737" s="244"/>
    </row>
    <row r="738" spans="1:21" ht="12.75" customHeight="1" x14ac:dyDescent="0.2">
      <c r="A738" s="244" t="str">
        <f t="shared" si="21"/>
        <v>Tab7_Cell_B9</v>
      </c>
      <c r="B738" s="250">
        <v>7</v>
      </c>
      <c r="C738" s="250"/>
      <c r="D738" s="250" t="s">
        <v>1362</v>
      </c>
      <c r="E738" s="390" t="s">
        <v>190</v>
      </c>
      <c r="F738" s="390" t="s">
        <v>190</v>
      </c>
      <c r="G738" s="390" t="s">
        <v>190</v>
      </c>
      <c r="H738" s="390" t="s">
        <v>190</v>
      </c>
      <c r="I738" s="394" t="s">
        <v>190</v>
      </c>
      <c r="J738" s="394" t="s">
        <v>190</v>
      </c>
      <c r="K738" s="394" t="s">
        <v>190</v>
      </c>
      <c r="L738" s="394" t="s">
        <v>190</v>
      </c>
      <c r="M738" s="394" t="s">
        <v>190</v>
      </c>
      <c r="N738" s="394" t="s">
        <v>190</v>
      </c>
      <c r="O738" s="394" t="s">
        <v>190</v>
      </c>
      <c r="P738" s="394" t="s">
        <v>190</v>
      </c>
      <c r="Q738" s="394" t="s">
        <v>190</v>
      </c>
      <c r="R738" s="394" t="s">
        <v>190</v>
      </c>
      <c r="S738" s="394" t="s">
        <v>190</v>
      </c>
      <c r="T738" s="244" t="str">
        <f t="shared" si="22"/>
        <v>Tab7_Cell_B9</v>
      </c>
      <c r="U738" s="244"/>
    </row>
    <row r="739" spans="1:21" ht="12.75" customHeight="1" x14ac:dyDescent="0.2">
      <c r="A739" s="244" t="str">
        <f t="shared" si="21"/>
        <v>Tab7_Cell_B11</v>
      </c>
      <c r="B739" s="250">
        <v>7</v>
      </c>
      <c r="C739" s="250"/>
      <c r="D739" s="250" t="s">
        <v>1376</v>
      </c>
      <c r="E739" s="390" t="s">
        <v>5747</v>
      </c>
      <c r="F739" s="390" t="s">
        <v>5748</v>
      </c>
      <c r="G739" s="390" t="s">
        <v>5749</v>
      </c>
      <c r="H739" s="390" t="s">
        <v>5750</v>
      </c>
      <c r="I739" s="394" t="s">
        <v>5751</v>
      </c>
      <c r="J739" s="394" t="s">
        <v>5752</v>
      </c>
      <c r="K739" s="394" t="s">
        <v>5753</v>
      </c>
      <c r="L739" s="394" t="s">
        <v>5754</v>
      </c>
      <c r="M739" s="394" t="s">
        <v>5755</v>
      </c>
      <c r="N739" s="394" t="s">
        <v>5756</v>
      </c>
      <c r="O739" s="394" t="s">
        <v>5757</v>
      </c>
      <c r="P739" s="394" t="s">
        <v>5758</v>
      </c>
      <c r="Q739" s="394" t="s">
        <v>7986</v>
      </c>
      <c r="R739" s="394" t="s">
        <v>9511</v>
      </c>
      <c r="S739" s="394" t="s">
        <v>5759</v>
      </c>
      <c r="T739" s="244" t="str">
        <f t="shared" si="22"/>
        <v>Tab7_Cell_B11</v>
      </c>
      <c r="U739" s="244"/>
    </row>
    <row r="740" spans="1:21" ht="76.5" customHeight="1" x14ac:dyDescent="0.2">
      <c r="A740" s="244" t="str">
        <f t="shared" si="21"/>
        <v>Tab7_Cell_B13</v>
      </c>
      <c r="B740" s="250">
        <v>7</v>
      </c>
      <c r="C740" s="250"/>
      <c r="D740" s="250" t="s">
        <v>1148</v>
      </c>
      <c r="E740" s="390" t="s">
        <v>11180</v>
      </c>
      <c r="F740" s="390" t="s">
        <v>11181</v>
      </c>
      <c r="G740" s="390" t="s">
        <v>11182</v>
      </c>
      <c r="H740" s="390" t="s">
        <v>11183</v>
      </c>
      <c r="I740" s="390" t="s">
        <v>11184</v>
      </c>
      <c r="J740" s="390" t="s">
        <v>11185</v>
      </c>
      <c r="K740" s="399" t="s">
        <v>11186</v>
      </c>
      <c r="L740" s="390" t="s">
        <v>11187</v>
      </c>
      <c r="M740" s="390" t="s">
        <v>11188</v>
      </c>
      <c r="N740" s="390" t="s">
        <v>11189</v>
      </c>
      <c r="O740" s="390" t="s">
        <v>11190</v>
      </c>
      <c r="P740" s="390" t="s">
        <v>11191</v>
      </c>
      <c r="Q740" s="390" t="s">
        <v>11192</v>
      </c>
      <c r="R740" s="390" t="s">
        <v>11193</v>
      </c>
      <c r="S740" s="390" t="s">
        <v>11194</v>
      </c>
      <c r="T740" s="244" t="str">
        <f t="shared" si="22"/>
        <v>Tab7_Cell_B13</v>
      </c>
      <c r="U740" s="311" t="s">
        <v>11183</v>
      </c>
    </row>
    <row r="741" spans="1:21" ht="338.25" customHeight="1" x14ac:dyDescent="0.2">
      <c r="A741" s="244" t="str">
        <f t="shared" si="21"/>
        <v>Tab7_Cell_B15</v>
      </c>
      <c r="B741" s="250">
        <v>7</v>
      </c>
      <c r="C741" s="250"/>
      <c r="D741" s="250" t="s">
        <v>3372</v>
      </c>
      <c r="E741" s="390" t="s">
        <v>8827</v>
      </c>
      <c r="F741" s="390" t="s">
        <v>8828</v>
      </c>
      <c r="G741" s="390" t="s">
        <v>8582</v>
      </c>
      <c r="H741" s="390" t="s">
        <v>8584</v>
      </c>
      <c r="I741" s="394" t="s">
        <v>8829</v>
      </c>
      <c r="J741" s="394" t="s">
        <v>8830</v>
      </c>
      <c r="K741" s="399" t="s">
        <v>8831</v>
      </c>
      <c r="L741" s="394" t="s">
        <v>8832</v>
      </c>
      <c r="M741" s="394" t="s">
        <v>8833</v>
      </c>
      <c r="N741" s="394" t="s">
        <v>8834</v>
      </c>
      <c r="O741" s="394" t="s">
        <v>8835</v>
      </c>
      <c r="P741" s="394" t="s">
        <v>8836</v>
      </c>
      <c r="Q741" s="394" t="s">
        <v>8838</v>
      </c>
      <c r="R741" s="394" t="s">
        <v>10056</v>
      </c>
      <c r="S741" s="394" t="s">
        <v>8837</v>
      </c>
      <c r="T741" s="244" t="str">
        <f t="shared" si="22"/>
        <v>Tab7_Cell_B15</v>
      </c>
      <c r="U741" s="244"/>
    </row>
    <row r="742" spans="1:21" ht="76.5" customHeight="1" x14ac:dyDescent="0.2">
      <c r="A742" s="244" t="str">
        <f t="shared" si="21"/>
        <v>Tab7_Cell_B17</v>
      </c>
      <c r="B742" s="250">
        <v>7</v>
      </c>
      <c r="C742" s="250"/>
      <c r="D742" s="250" t="s">
        <v>5760</v>
      </c>
      <c r="E742" s="390" t="s">
        <v>5761</v>
      </c>
      <c r="F742" s="390" t="s">
        <v>5762</v>
      </c>
      <c r="G742" s="390" t="s">
        <v>5763</v>
      </c>
      <c r="H742" s="390" t="s">
        <v>5764</v>
      </c>
      <c r="I742" s="394" t="s">
        <v>5765</v>
      </c>
      <c r="J742" s="394" t="s">
        <v>5766</v>
      </c>
      <c r="K742" s="399" t="s">
        <v>5767</v>
      </c>
      <c r="L742" s="394" t="s">
        <v>5768</v>
      </c>
      <c r="M742" s="394" t="s">
        <v>5769</v>
      </c>
      <c r="N742" s="394" t="s">
        <v>5770</v>
      </c>
      <c r="O742" s="394" t="s">
        <v>5771</v>
      </c>
      <c r="P742" s="394" t="s">
        <v>5772</v>
      </c>
      <c r="Q742" s="394" t="s">
        <v>7987</v>
      </c>
      <c r="R742" s="394" t="s">
        <v>9512</v>
      </c>
      <c r="S742" s="394" t="s">
        <v>5773</v>
      </c>
      <c r="T742" s="244" t="str">
        <f t="shared" si="22"/>
        <v>Tab7_Cell_B17</v>
      </c>
      <c r="U742" s="244"/>
    </row>
    <row r="743" spans="1:21" ht="12.75" customHeight="1" x14ac:dyDescent="0.2">
      <c r="A743" s="244" t="str">
        <f t="shared" si="21"/>
        <v>Tab7_Cell_B18</v>
      </c>
      <c r="B743" s="250">
        <v>7</v>
      </c>
      <c r="C743" s="250"/>
      <c r="D743" s="250" t="s">
        <v>699</v>
      </c>
      <c r="E743" s="390" t="s">
        <v>190</v>
      </c>
      <c r="F743" s="390" t="s">
        <v>190</v>
      </c>
      <c r="G743" s="390" t="s">
        <v>190</v>
      </c>
      <c r="H743" s="390" t="s">
        <v>190</v>
      </c>
      <c r="I743" s="394" t="s">
        <v>190</v>
      </c>
      <c r="J743" s="394" t="s">
        <v>190</v>
      </c>
      <c r="K743" s="399" t="s">
        <v>190</v>
      </c>
      <c r="L743" s="394" t="s">
        <v>190</v>
      </c>
      <c r="M743" s="394" t="s">
        <v>190</v>
      </c>
      <c r="N743" s="394" t="s">
        <v>190</v>
      </c>
      <c r="O743" s="394" t="s">
        <v>190</v>
      </c>
      <c r="P743" s="394" t="s">
        <v>190</v>
      </c>
      <c r="Q743" s="394" t="s">
        <v>190</v>
      </c>
      <c r="R743" s="394" t="s">
        <v>190</v>
      </c>
      <c r="S743" s="394" t="s">
        <v>190</v>
      </c>
      <c r="T743" s="244" t="str">
        <f t="shared" si="22"/>
        <v>Tab7_Cell_B18</v>
      </c>
      <c r="U743" s="244"/>
    </row>
    <row r="744" spans="1:21" ht="12.75" customHeight="1" x14ac:dyDescent="0.2">
      <c r="A744" s="244" t="str">
        <f t="shared" si="21"/>
        <v>Tab7_Cell_B19</v>
      </c>
      <c r="B744" s="250">
        <v>7</v>
      </c>
      <c r="C744" s="250"/>
      <c r="D744" s="250" t="s">
        <v>2751</v>
      </c>
      <c r="E744" s="390" t="s">
        <v>190</v>
      </c>
      <c r="F744" s="390" t="s">
        <v>190</v>
      </c>
      <c r="G744" s="390" t="s">
        <v>190</v>
      </c>
      <c r="H744" s="390" t="s">
        <v>190</v>
      </c>
      <c r="I744" s="394" t="s">
        <v>190</v>
      </c>
      <c r="J744" s="394" t="s">
        <v>190</v>
      </c>
      <c r="K744" s="399" t="s">
        <v>190</v>
      </c>
      <c r="L744" s="394" t="s">
        <v>190</v>
      </c>
      <c r="M744" s="394" t="s">
        <v>190</v>
      </c>
      <c r="N744" s="394" t="s">
        <v>190</v>
      </c>
      <c r="O744" s="394" t="s">
        <v>190</v>
      </c>
      <c r="P744" s="394" t="s">
        <v>190</v>
      </c>
      <c r="Q744" s="394" t="s">
        <v>190</v>
      </c>
      <c r="R744" s="394" t="s">
        <v>190</v>
      </c>
      <c r="S744" s="394" t="s">
        <v>190</v>
      </c>
      <c r="T744" s="244" t="str">
        <f t="shared" si="22"/>
        <v>Tab7_Cell_B19</v>
      </c>
      <c r="U744" s="244"/>
    </row>
    <row r="745" spans="1:21" ht="25.5" customHeight="1" x14ac:dyDescent="0.2">
      <c r="A745" s="244" t="str">
        <f t="shared" si="21"/>
        <v>Tab7_Cell_B21</v>
      </c>
      <c r="B745" s="250">
        <v>7</v>
      </c>
      <c r="C745" s="250"/>
      <c r="D745" s="250" t="s">
        <v>1161</v>
      </c>
      <c r="E745" s="390" t="s">
        <v>5774</v>
      </c>
      <c r="F745" s="390" t="s">
        <v>5775</v>
      </c>
      <c r="G745" s="390" t="s">
        <v>5776</v>
      </c>
      <c r="H745" s="390" t="s">
        <v>5777</v>
      </c>
      <c r="I745" s="394" t="s">
        <v>5778</v>
      </c>
      <c r="J745" s="394" t="s">
        <v>5779</v>
      </c>
      <c r="K745" s="399" t="s">
        <v>5780</v>
      </c>
      <c r="L745" s="394" t="s">
        <v>5781</v>
      </c>
      <c r="M745" s="394" t="s">
        <v>5782</v>
      </c>
      <c r="N745" s="394" t="s">
        <v>5783</v>
      </c>
      <c r="O745" s="394" t="s">
        <v>5784</v>
      </c>
      <c r="P745" s="394" t="s">
        <v>5785</v>
      </c>
      <c r="Q745" s="394" t="s">
        <v>7988</v>
      </c>
      <c r="R745" s="394" t="s">
        <v>10057</v>
      </c>
      <c r="S745" s="394" t="s">
        <v>5786</v>
      </c>
      <c r="T745" s="244" t="str">
        <f t="shared" si="22"/>
        <v>Tab7_Cell_B21</v>
      </c>
      <c r="U745" s="244"/>
    </row>
    <row r="746" spans="1:21" ht="12.75" customHeight="1" x14ac:dyDescent="0.2">
      <c r="A746" s="244" t="str">
        <f t="shared" si="21"/>
        <v>Tab7_Cell_B23</v>
      </c>
      <c r="B746" s="250">
        <v>7</v>
      </c>
      <c r="C746" s="250"/>
      <c r="D746" s="250" t="s">
        <v>1162</v>
      </c>
      <c r="E746" s="390" t="s">
        <v>189</v>
      </c>
      <c r="F746" s="390" t="s">
        <v>189</v>
      </c>
      <c r="G746" s="390" t="s">
        <v>189</v>
      </c>
      <c r="H746" s="390" t="s">
        <v>189</v>
      </c>
      <c r="I746" s="394" t="s">
        <v>189</v>
      </c>
      <c r="J746" s="394" t="s">
        <v>189</v>
      </c>
      <c r="K746" s="399" t="s">
        <v>189</v>
      </c>
      <c r="L746" s="394" t="s">
        <v>189</v>
      </c>
      <c r="M746" s="394" t="s">
        <v>189</v>
      </c>
      <c r="N746" s="394" t="s">
        <v>189</v>
      </c>
      <c r="O746" s="394" t="s">
        <v>189</v>
      </c>
      <c r="P746" s="394" t="s">
        <v>189</v>
      </c>
      <c r="Q746" s="394" t="s">
        <v>189</v>
      </c>
      <c r="R746" s="394" t="s">
        <v>189</v>
      </c>
      <c r="S746" s="394" t="s">
        <v>189</v>
      </c>
      <c r="T746" s="244" t="str">
        <f t="shared" si="22"/>
        <v>Tab7_Cell_B23</v>
      </c>
      <c r="U746" s="244"/>
    </row>
    <row r="747" spans="1:21" ht="12.75" customHeight="1" x14ac:dyDescent="0.2">
      <c r="A747" s="244" t="str">
        <f t="shared" si="21"/>
        <v>Tab7_Cell_B24</v>
      </c>
      <c r="B747" s="250">
        <v>7</v>
      </c>
      <c r="C747" s="250"/>
      <c r="D747" s="250" t="s">
        <v>5787</v>
      </c>
      <c r="E747" s="390" t="s">
        <v>185</v>
      </c>
      <c r="F747" s="390" t="s">
        <v>185</v>
      </c>
      <c r="G747" s="390" t="s">
        <v>185</v>
      </c>
      <c r="H747" s="390" t="s">
        <v>185</v>
      </c>
      <c r="I747" s="394" t="s">
        <v>185</v>
      </c>
      <c r="J747" s="394" t="s">
        <v>185</v>
      </c>
      <c r="K747" s="399" t="s">
        <v>185</v>
      </c>
      <c r="L747" s="394" t="s">
        <v>185</v>
      </c>
      <c r="M747" s="394" t="s">
        <v>185</v>
      </c>
      <c r="N747" s="394" t="s">
        <v>185</v>
      </c>
      <c r="O747" s="394" t="s">
        <v>185</v>
      </c>
      <c r="P747" s="394" t="s">
        <v>185</v>
      </c>
      <c r="Q747" s="394" t="s">
        <v>185</v>
      </c>
      <c r="R747" s="394" t="s">
        <v>185</v>
      </c>
      <c r="S747" s="394" t="s">
        <v>185</v>
      </c>
      <c r="T747" s="244" t="str">
        <f t="shared" si="22"/>
        <v>Tab7_Cell_B24</v>
      </c>
      <c r="U747" s="244"/>
    </row>
    <row r="748" spans="1:21" ht="51" customHeight="1" x14ac:dyDescent="0.2">
      <c r="A748" s="244" t="str">
        <f t="shared" ref="A748:A811" si="23">"Tab"&amp;B748&amp;"_Cell_"&amp;+D748</f>
        <v>Tab7_Cell_B26</v>
      </c>
      <c r="B748" s="250">
        <v>7</v>
      </c>
      <c r="C748" s="250"/>
      <c r="D748" s="250" t="s">
        <v>5788</v>
      </c>
      <c r="E748" s="390" t="s">
        <v>5789</v>
      </c>
      <c r="F748" s="390" t="s">
        <v>5790</v>
      </c>
      <c r="G748" s="390" t="s">
        <v>5791</v>
      </c>
      <c r="H748" s="390" t="s">
        <v>5792</v>
      </c>
      <c r="I748" s="394" t="s">
        <v>5793</v>
      </c>
      <c r="J748" s="394" t="s">
        <v>5455</v>
      </c>
      <c r="K748" s="399" t="s">
        <v>5456</v>
      </c>
      <c r="L748" s="394" t="s">
        <v>5794</v>
      </c>
      <c r="M748" s="394" t="s">
        <v>5795</v>
      </c>
      <c r="N748" s="394" t="s">
        <v>5796</v>
      </c>
      <c r="O748" s="394" t="s">
        <v>5460</v>
      </c>
      <c r="P748" s="394" t="s">
        <v>5461</v>
      </c>
      <c r="Q748" s="394" t="s">
        <v>7989</v>
      </c>
      <c r="R748" s="394" t="s">
        <v>10058</v>
      </c>
      <c r="S748" s="394" t="s">
        <v>5797</v>
      </c>
      <c r="T748" s="244" t="str">
        <f t="shared" si="22"/>
        <v>Tab7_Cell_B26</v>
      </c>
      <c r="U748" s="244"/>
    </row>
    <row r="749" spans="1:21" ht="12.75" customHeight="1" x14ac:dyDescent="0.2">
      <c r="A749" s="244" t="str">
        <f t="shared" si="23"/>
        <v>Tab7_Cell_B28</v>
      </c>
      <c r="B749" s="250">
        <v>7</v>
      </c>
      <c r="C749" s="250"/>
      <c r="D749" s="250" t="s">
        <v>3384</v>
      </c>
      <c r="E749" s="390" t="s">
        <v>188</v>
      </c>
      <c r="F749" s="390" t="s">
        <v>188</v>
      </c>
      <c r="G749" s="390" t="s">
        <v>188</v>
      </c>
      <c r="H749" s="390" t="s">
        <v>188</v>
      </c>
      <c r="I749" s="394" t="s">
        <v>188</v>
      </c>
      <c r="J749" s="394" t="s">
        <v>188</v>
      </c>
      <c r="K749" s="399" t="s">
        <v>188</v>
      </c>
      <c r="L749" s="394" t="s">
        <v>188</v>
      </c>
      <c r="M749" s="394" t="s">
        <v>188</v>
      </c>
      <c r="N749" s="394" t="s">
        <v>188</v>
      </c>
      <c r="O749" s="394" t="s">
        <v>188</v>
      </c>
      <c r="P749" s="394" t="s">
        <v>188</v>
      </c>
      <c r="Q749" s="394" t="s">
        <v>188</v>
      </c>
      <c r="R749" s="394" t="s">
        <v>188</v>
      </c>
      <c r="S749" s="394" t="s">
        <v>188</v>
      </c>
      <c r="T749" s="244" t="str">
        <f t="shared" si="22"/>
        <v>Tab7_Cell_B28</v>
      </c>
      <c r="U749" s="244"/>
    </row>
    <row r="750" spans="1:21" ht="12.75" customHeight="1" x14ac:dyDescent="0.2">
      <c r="A750" s="244" t="str">
        <f t="shared" si="23"/>
        <v>Tab7_Cell_B29</v>
      </c>
      <c r="B750" s="250">
        <v>7</v>
      </c>
      <c r="C750" s="250"/>
      <c r="D750" s="250" t="s">
        <v>5798</v>
      </c>
      <c r="E750" s="390" t="s">
        <v>187</v>
      </c>
      <c r="F750" s="390" t="s">
        <v>187</v>
      </c>
      <c r="G750" s="390" t="s">
        <v>187</v>
      </c>
      <c r="H750" s="390" t="s">
        <v>187</v>
      </c>
      <c r="I750" s="394" t="s">
        <v>187</v>
      </c>
      <c r="J750" s="394" t="s">
        <v>187</v>
      </c>
      <c r="K750" s="399" t="s">
        <v>187</v>
      </c>
      <c r="L750" s="394" t="s">
        <v>187</v>
      </c>
      <c r="M750" s="394" t="s">
        <v>187</v>
      </c>
      <c r="N750" s="394" t="s">
        <v>187</v>
      </c>
      <c r="O750" s="394" t="s">
        <v>187</v>
      </c>
      <c r="P750" s="394" t="s">
        <v>187</v>
      </c>
      <c r="Q750" s="394" t="s">
        <v>187</v>
      </c>
      <c r="R750" s="394" t="s">
        <v>187</v>
      </c>
      <c r="S750" s="394" t="s">
        <v>187</v>
      </c>
      <c r="T750" s="244" t="str">
        <f t="shared" si="22"/>
        <v>Tab7_Cell_B29</v>
      </c>
      <c r="U750" s="244"/>
    </row>
    <row r="751" spans="1:21" ht="12.75" customHeight="1" x14ac:dyDescent="0.2">
      <c r="A751" s="244" t="str">
        <f t="shared" si="23"/>
        <v>Tab7_Cell_B30</v>
      </c>
      <c r="B751" s="250">
        <v>7</v>
      </c>
      <c r="C751" s="250"/>
      <c r="D751" s="250" t="s">
        <v>1175</v>
      </c>
      <c r="E751" s="390" t="s">
        <v>186</v>
      </c>
      <c r="F751" s="390" t="s">
        <v>186</v>
      </c>
      <c r="G751" s="390" t="s">
        <v>186</v>
      </c>
      <c r="H751" s="390" t="s">
        <v>186</v>
      </c>
      <c r="I751" s="394" t="s">
        <v>186</v>
      </c>
      <c r="J751" s="394" t="s">
        <v>186</v>
      </c>
      <c r="K751" s="399" t="s">
        <v>186</v>
      </c>
      <c r="L751" s="394" t="s">
        <v>186</v>
      </c>
      <c r="M751" s="394" t="s">
        <v>186</v>
      </c>
      <c r="N751" s="394" t="s">
        <v>186</v>
      </c>
      <c r="O751" s="394" t="s">
        <v>186</v>
      </c>
      <c r="P751" s="394" t="s">
        <v>186</v>
      </c>
      <c r="Q751" s="394" t="s">
        <v>186</v>
      </c>
      <c r="R751" s="394" t="s">
        <v>186</v>
      </c>
      <c r="S751" s="394" t="s">
        <v>186</v>
      </c>
      <c r="T751" s="244" t="str">
        <f t="shared" si="22"/>
        <v>Tab7_Cell_B30</v>
      </c>
      <c r="U751" s="244"/>
    </row>
    <row r="752" spans="1:21" ht="12.75" customHeight="1" x14ac:dyDescent="0.2">
      <c r="A752" s="244" t="str">
        <f t="shared" si="23"/>
        <v>Tab7_Cell_B31</v>
      </c>
      <c r="B752" s="250">
        <v>7</v>
      </c>
      <c r="C752" s="250"/>
      <c r="D752" s="250" t="s">
        <v>5799</v>
      </c>
      <c r="E752" s="390" t="s">
        <v>175</v>
      </c>
      <c r="F752" s="390" t="s">
        <v>175</v>
      </c>
      <c r="G752" s="390" t="s">
        <v>175</v>
      </c>
      <c r="H752" s="390" t="s">
        <v>175</v>
      </c>
      <c r="I752" s="394" t="s">
        <v>175</v>
      </c>
      <c r="J752" s="394" t="s">
        <v>175</v>
      </c>
      <c r="K752" s="399" t="s">
        <v>175</v>
      </c>
      <c r="L752" s="394" t="s">
        <v>175</v>
      </c>
      <c r="M752" s="394" t="s">
        <v>175</v>
      </c>
      <c r="N752" s="394" t="s">
        <v>175</v>
      </c>
      <c r="O752" s="394" t="s">
        <v>175</v>
      </c>
      <c r="P752" s="394" t="s">
        <v>175</v>
      </c>
      <c r="Q752" s="394" t="s">
        <v>175</v>
      </c>
      <c r="R752" s="394" t="s">
        <v>175</v>
      </c>
      <c r="S752" s="394" t="s">
        <v>175</v>
      </c>
      <c r="T752" s="244" t="str">
        <f t="shared" si="22"/>
        <v>Tab7_Cell_B31</v>
      </c>
      <c r="U752" s="244"/>
    </row>
    <row r="753" spans="1:20" s="244" customFormat="1" ht="25.5" customHeight="1" x14ac:dyDescent="0.2">
      <c r="A753" s="244" t="str">
        <f t="shared" si="23"/>
        <v>Tab7_Cell_B33</v>
      </c>
      <c r="B753" s="250">
        <v>7</v>
      </c>
      <c r="C753" s="250"/>
      <c r="D753" s="250" t="s">
        <v>1188</v>
      </c>
      <c r="E753" s="390" t="s">
        <v>5800</v>
      </c>
      <c r="F753" s="390" t="s">
        <v>5801</v>
      </c>
      <c r="G753" s="390" t="s">
        <v>5802</v>
      </c>
      <c r="H753" s="390" t="s">
        <v>5803</v>
      </c>
      <c r="I753" s="394" t="s">
        <v>5804</v>
      </c>
      <c r="J753" s="394" t="s">
        <v>5805</v>
      </c>
      <c r="K753" s="399" t="s">
        <v>5806</v>
      </c>
      <c r="L753" s="394" t="s">
        <v>5807</v>
      </c>
      <c r="M753" s="394" t="s">
        <v>5808</v>
      </c>
      <c r="N753" s="394" t="s">
        <v>5809</v>
      </c>
      <c r="O753" s="394" t="s">
        <v>5810</v>
      </c>
      <c r="P753" s="394" t="s">
        <v>5811</v>
      </c>
      <c r="Q753" s="394" t="s">
        <v>7990</v>
      </c>
      <c r="R753" s="394" t="s">
        <v>9513</v>
      </c>
      <c r="S753" s="394" t="s">
        <v>5812</v>
      </c>
      <c r="T753" s="244" t="str">
        <f t="shared" si="22"/>
        <v>Tab7_Cell_B33</v>
      </c>
    </row>
    <row r="754" spans="1:20" s="244" customFormat="1" ht="12.75" customHeight="1" x14ac:dyDescent="0.2">
      <c r="A754" s="244" t="str">
        <f t="shared" si="23"/>
        <v>Tab7_Cell_B35</v>
      </c>
      <c r="B754" s="250">
        <v>7</v>
      </c>
      <c r="C754" s="250"/>
      <c r="D754" s="250" t="s">
        <v>5813</v>
      </c>
      <c r="E754" s="390" t="s">
        <v>180</v>
      </c>
      <c r="F754" s="390" t="s">
        <v>180</v>
      </c>
      <c r="G754" s="390" t="s">
        <v>180</v>
      </c>
      <c r="H754" s="390" t="s">
        <v>180</v>
      </c>
      <c r="I754" s="394" t="s">
        <v>180</v>
      </c>
      <c r="J754" s="394" t="s">
        <v>180</v>
      </c>
      <c r="K754" s="399" t="s">
        <v>180</v>
      </c>
      <c r="L754" s="394" t="s">
        <v>180</v>
      </c>
      <c r="M754" s="394" t="s">
        <v>180</v>
      </c>
      <c r="N754" s="394" t="s">
        <v>180</v>
      </c>
      <c r="O754" s="394" t="s">
        <v>180</v>
      </c>
      <c r="P754" s="394" t="s">
        <v>180</v>
      </c>
      <c r="Q754" s="394" t="s">
        <v>180</v>
      </c>
      <c r="R754" s="394" t="s">
        <v>180</v>
      </c>
      <c r="S754" s="394" t="s">
        <v>180</v>
      </c>
      <c r="T754" s="244" t="str">
        <f t="shared" si="22"/>
        <v>Tab7_Cell_B35</v>
      </c>
    </row>
    <row r="755" spans="1:20" s="244" customFormat="1" ht="12.75" customHeight="1" x14ac:dyDescent="0.2">
      <c r="A755" s="244" t="str">
        <f t="shared" si="23"/>
        <v>Tab7_Cell_B39</v>
      </c>
      <c r="B755" s="250">
        <v>7</v>
      </c>
      <c r="C755" s="250"/>
      <c r="D755" s="250" t="s">
        <v>5814</v>
      </c>
      <c r="E755" s="390" t="s">
        <v>185</v>
      </c>
      <c r="F755" s="390" t="s">
        <v>185</v>
      </c>
      <c r="G755" s="390" t="s">
        <v>185</v>
      </c>
      <c r="H755" s="390" t="s">
        <v>185</v>
      </c>
      <c r="I755" s="394" t="s">
        <v>185</v>
      </c>
      <c r="J755" s="394" t="s">
        <v>185</v>
      </c>
      <c r="K755" s="399" t="s">
        <v>185</v>
      </c>
      <c r="L755" s="394" t="s">
        <v>185</v>
      </c>
      <c r="M755" s="394" t="s">
        <v>185</v>
      </c>
      <c r="N755" s="394" t="s">
        <v>185</v>
      </c>
      <c r="O755" s="394" t="s">
        <v>185</v>
      </c>
      <c r="P755" s="394" t="s">
        <v>185</v>
      </c>
      <c r="Q755" s="394" t="s">
        <v>185</v>
      </c>
      <c r="R755" s="394" t="s">
        <v>185</v>
      </c>
      <c r="S755" s="394" t="s">
        <v>185</v>
      </c>
      <c r="T755" s="244" t="str">
        <f t="shared" si="22"/>
        <v>Tab7_Cell_B39</v>
      </c>
    </row>
    <row r="756" spans="1:20" s="244" customFormat="1" ht="12.75" customHeight="1" x14ac:dyDescent="0.2">
      <c r="A756" s="244" t="str">
        <f t="shared" si="23"/>
        <v>Tab7_Cell_B41</v>
      </c>
      <c r="B756" s="250">
        <v>7</v>
      </c>
      <c r="C756" s="250"/>
      <c r="D756" s="250" t="s">
        <v>727</v>
      </c>
      <c r="E756" s="390" t="s">
        <v>178</v>
      </c>
      <c r="F756" s="390" t="s">
        <v>178</v>
      </c>
      <c r="G756" s="390" t="s">
        <v>178</v>
      </c>
      <c r="H756" s="390" t="s">
        <v>178</v>
      </c>
      <c r="I756" s="394" t="s">
        <v>178</v>
      </c>
      <c r="J756" s="394" t="s">
        <v>178</v>
      </c>
      <c r="K756" s="399" t="s">
        <v>178</v>
      </c>
      <c r="L756" s="394" t="s">
        <v>178</v>
      </c>
      <c r="M756" s="394" t="s">
        <v>178</v>
      </c>
      <c r="N756" s="394" t="s">
        <v>178</v>
      </c>
      <c r="O756" s="394" t="s">
        <v>178</v>
      </c>
      <c r="P756" s="394" t="s">
        <v>178</v>
      </c>
      <c r="Q756" s="394" t="s">
        <v>178</v>
      </c>
      <c r="R756" s="394" t="s">
        <v>178</v>
      </c>
      <c r="S756" s="394" t="s">
        <v>178</v>
      </c>
      <c r="T756" s="244" t="str">
        <f t="shared" si="22"/>
        <v>Tab7_Cell_B41</v>
      </c>
    </row>
    <row r="757" spans="1:20" s="244" customFormat="1" ht="12.75" customHeight="1" x14ac:dyDescent="0.2">
      <c r="A757" s="244" t="str">
        <f t="shared" si="23"/>
        <v>Tab7_Cell_B46</v>
      </c>
      <c r="B757" s="250">
        <v>7</v>
      </c>
      <c r="C757" s="250"/>
      <c r="D757" s="250" t="s">
        <v>1631</v>
      </c>
      <c r="E757" s="390" t="s">
        <v>177</v>
      </c>
      <c r="F757" s="390" t="s">
        <v>177</v>
      </c>
      <c r="G757" s="390" t="s">
        <v>177</v>
      </c>
      <c r="H757" s="390" t="s">
        <v>177</v>
      </c>
      <c r="I757" s="394" t="s">
        <v>177</v>
      </c>
      <c r="J757" s="394" t="s">
        <v>177</v>
      </c>
      <c r="K757" s="399" t="s">
        <v>177</v>
      </c>
      <c r="L757" s="394" t="s">
        <v>177</v>
      </c>
      <c r="M757" s="394" t="s">
        <v>177</v>
      </c>
      <c r="N757" s="394" t="s">
        <v>177</v>
      </c>
      <c r="O757" s="394" t="s">
        <v>177</v>
      </c>
      <c r="P757" s="394" t="s">
        <v>177</v>
      </c>
      <c r="Q757" s="394" t="s">
        <v>177</v>
      </c>
      <c r="R757" s="394" t="s">
        <v>177</v>
      </c>
      <c r="S757" s="394" t="s">
        <v>177</v>
      </c>
      <c r="T757" s="244" t="str">
        <f t="shared" si="22"/>
        <v>Tab7_Cell_B46</v>
      </c>
    </row>
    <row r="758" spans="1:20" s="244" customFormat="1" ht="12.75" customHeight="1" x14ac:dyDescent="0.2">
      <c r="A758" s="244" t="str">
        <f t="shared" si="23"/>
        <v>Tab7_Cell_B48</v>
      </c>
      <c r="B758" s="250">
        <v>7</v>
      </c>
      <c r="C758" s="250"/>
      <c r="D758" s="250" t="s">
        <v>5815</v>
      </c>
      <c r="E758" s="390" t="s">
        <v>176</v>
      </c>
      <c r="F758" s="390" t="s">
        <v>176</v>
      </c>
      <c r="G758" s="390" t="s">
        <v>176</v>
      </c>
      <c r="H758" s="390" t="s">
        <v>176</v>
      </c>
      <c r="I758" s="394" t="s">
        <v>176</v>
      </c>
      <c r="J758" s="394" t="s">
        <v>176</v>
      </c>
      <c r="K758" s="399" t="s">
        <v>176</v>
      </c>
      <c r="L758" s="394" t="s">
        <v>176</v>
      </c>
      <c r="M758" s="394" t="s">
        <v>176</v>
      </c>
      <c r="N758" s="394" t="s">
        <v>176</v>
      </c>
      <c r="O758" s="394" t="s">
        <v>176</v>
      </c>
      <c r="P758" s="394" t="s">
        <v>176</v>
      </c>
      <c r="Q758" s="394" t="s">
        <v>176</v>
      </c>
      <c r="R758" s="394" t="s">
        <v>176</v>
      </c>
      <c r="S758" s="394" t="s">
        <v>176</v>
      </c>
      <c r="T758" s="244" t="str">
        <f t="shared" si="22"/>
        <v>Tab7_Cell_B48</v>
      </c>
    </row>
    <row r="759" spans="1:20" s="244" customFormat="1" ht="12.75" customHeight="1" x14ac:dyDescent="0.2">
      <c r="A759" s="244" t="str">
        <f t="shared" si="23"/>
        <v>Tab7_Cell_B50</v>
      </c>
      <c r="B759" s="250">
        <v>7</v>
      </c>
      <c r="C759" s="250"/>
      <c r="D759" s="250" t="s">
        <v>5816</v>
      </c>
      <c r="E759" s="390" t="s">
        <v>175</v>
      </c>
      <c r="F759" s="390" t="s">
        <v>175</v>
      </c>
      <c r="G759" s="390" t="s">
        <v>175</v>
      </c>
      <c r="H759" s="390" t="s">
        <v>175</v>
      </c>
      <c r="I759" s="394" t="s">
        <v>175</v>
      </c>
      <c r="J759" s="394" t="s">
        <v>175</v>
      </c>
      <c r="K759" s="399" t="s">
        <v>175</v>
      </c>
      <c r="L759" s="394" t="s">
        <v>175</v>
      </c>
      <c r="M759" s="394" t="s">
        <v>175</v>
      </c>
      <c r="N759" s="394" t="s">
        <v>175</v>
      </c>
      <c r="O759" s="394" t="s">
        <v>175</v>
      </c>
      <c r="P759" s="394" t="s">
        <v>175</v>
      </c>
      <c r="Q759" s="394" t="s">
        <v>175</v>
      </c>
      <c r="R759" s="394" t="s">
        <v>175</v>
      </c>
      <c r="S759" s="394" t="s">
        <v>175</v>
      </c>
      <c r="T759" s="244" t="str">
        <f t="shared" si="22"/>
        <v>Tab7_Cell_B50</v>
      </c>
    </row>
    <row r="760" spans="1:20" s="244" customFormat="1" ht="12.75" customHeight="1" x14ac:dyDescent="0.2">
      <c r="A760" s="244" t="str">
        <f t="shared" si="23"/>
        <v>Tab7_Cell_B52</v>
      </c>
      <c r="B760" s="250">
        <v>7</v>
      </c>
      <c r="C760" s="250"/>
      <c r="D760" s="250" t="s">
        <v>5817</v>
      </c>
      <c r="E760" s="390" t="s">
        <v>174</v>
      </c>
      <c r="F760" s="390" t="s">
        <v>174</v>
      </c>
      <c r="G760" s="390" t="s">
        <v>174</v>
      </c>
      <c r="H760" s="390" t="s">
        <v>174</v>
      </c>
      <c r="I760" s="394" t="s">
        <v>174</v>
      </c>
      <c r="J760" s="394" t="s">
        <v>174</v>
      </c>
      <c r="K760" s="399" t="s">
        <v>174</v>
      </c>
      <c r="L760" s="394" t="s">
        <v>174</v>
      </c>
      <c r="M760" s="394" t="s">
        <v>174</v>
      </c>
      <c r="N760" s="394" t="s">
        <v>174</v>
      </c>
      <c r="O760" s="394" t="s">
        <v>174</v>
      </c>
      <c r="P760" s="394" t="s">
        <v>174</v>
      </c>
      <c r="Q760" s="394" t="s">
        <v>174</v>
      </c>
      <c r="R760" s="394" t="s">
        <v>174</v>
      </c>
      <c r="S760" s="394" t="s">
        <v>174</v>
      </c>
      <c r="T760" s="244" t="str">
        <f t="shared" si="22"/>
        <v>Tab7_Cell_B52</v>
      </c>
    </row>
    <row r="761" spans="1:20" s="244" customFormat="1" ht="12.75" customHeight="1" x14ac:dyDescent="0.2">
      <c r="A761" s="244" t="str">
        <f t="shared" si="23"/>
        <v>Tab7_Cell_B59</v>
      </c>
      <c r="B761" s="250">
        <v>7</v>
      </c>
      <c r="C761" s="250"/>
      <c r="D761" s="250" t="s">
        <v>5818</v>
      </c>
      <c r="E761" s="390" t="s">
        <v>184</v>
      </c>
      <c r="F761" s="390" t="s">
        <v>184</v>
      </c>
      <c r="G761" s="390" t="s">
        <v>184</v>
      </c>
      <c r="H761" s="390" t="s">
        <v>184</v>
      </c>
      <c r="I761" s="394" t="s">
        <v>184</v>
      </c>
      <c r="J761" s="394" t="s">
        <v>184</v>
      </c>
      <c r="K761" s="399" t="s">
        <v>184</v>
      </c>
      <c r="L761" s="394" t="s">
        <v>184</v>
      </c>
      <c r="M761" s="394" t="s">
        <v>184</v>
      </c>
      <c r="N761" s="394" t="s">
        <v>184</v>
      </c>
      <c r="O761" s="394" t="s">
        <v>184</v>
      </c>
      <c r="P761" s="394" t="s">
        <v>184</v>
      </c>
      <c r="Q761" s="394" t="s">
        <v>184</v>
      </c>
      <c r="R761" s="394" t="s">
        <v>184</v>
      </c>
      <c r="S761" s="394" t="s">
        <v>184</v>
      </c>
      <c r="T761" s="244" t="str">
        <f t="shared" si="22"/>
        <v>Tab7_Cell_B59</v>
      </c>
    </row>
    <row r="762" spans="1:20" s="244" customFormat="1" ht="12.75" customHeight="1" x14ac:dyDescent="0.2">
      <c r="A762" s="244" t="str">
        <f t="shared" si="23"/>
        <v>Tab7_Cell_B66</v>
      </c>
      <c r="B762" s="250">
        <v>7</v>
      </c>
      <c r="C762" s="250"/>
      <c r="D762" s="250" t="s">
        <v>3424</v>
      </c>
      <c r="E762" s="390" t="s">
        <v>183</v>
      </c>
      <c r="F762" s="390" t="s">
        <v>183</v>
      </c>
      <c r="G762" s="390" t="s">
        <v>183</v>
      </c>
      <c r="H762" s="390" t="s">
        <v>183</v>
      </c>
      <c r="I762" s="394" t="s">
        <v>183</v>
      </c>
      <c r="J762" s="394" t="s">
        <v>183</v>
      </c>
      <c r="K762" s="399" t="s">
        <v>183</v>
      </c>
      <c r="L762" s="394" t="s">
        <v>183</v>
      </c>
      <c r="M762" s="394" t="s">
        <v>183</v>
      </c>
      <c r="N762" s="394" t="s">
        <v>183</v>
      </c>
      <c r="O762" s="394" t="s">
        <v>183</v>
      </c>
      <c r="P762" s="394" t="s">
        <v>183</v>
      </c>
      <c r="Q762" s="394" t="s">
        <v>183</v>
      </c>
      <c r="R762" s="394" t="s">
        <v>183</v>
      </c>
      <c r="S762" s="394" t="s">
        <v>183</v>
      </c>
      <c r="T762" s="244" t="str">
        <f t="shared" si="22"/>
        <v>Tab7_Cell_B66</v>
      </c>
    </row>
    <row r="763" spans="1:20" s="244" customFormat="1" ht="12.75" customHeight="1" x14ac:dyDescent="0.2">
      <c r="A763" s="244" t="str">
        <f t="shared" si="23"/>
        <v>Tab7_Cell_B70</v>
      </c>
      <c r="B763" s="250">
        <v>7</v>
      </c>
      <c r="C763" s="250"/>
      <c r="D763" s="250" t="s">
        <v>5819</v>
      </c>
      <c r="E763" s="390" t="s">
        <v>182</v>
      </c>
      <c r="F763" s="390" t="s">
        <v>182</v>
      </c>
      <c r="G763" s="390" t="s">
        <v>182</v>
      </c>
      <c r="H763" s="390" t="s">
        <v>182</v>
      </c>
      <c r="I763" s="394" t="s">
        <v>182</v>
      </c>
      <c r="J763" s="394" t="s">
        <v>182</v>
      </c>
      <c r="K763" s="399" t="s">
        <v>182</v>
      </c>
      <c r="L763" s="394" t="s">
        <v>182</v>
      </c>
      <c r="M763" s="394" t="s">
        <v>182</v>
      </c>
      <c r="N763" s="394" t="s">
        <v>182</v>
      </c>
      <c r="O763" s="394" t="s">
        <v>182</v>
      </c>
      <c r="P763" s="394" t="s">
        <v>182</v>
      </c>
      <c r="Q763" s="394" t="s">
        <v>182</v>
      </c>
      <c r="R763" s="394" t="s">
        <v>182</v>
      </c>
      <c r="S763" s="394" t="s">
        <v>182</v>
      </c>
      <c r="T763" s="244" t="str">
        <f t="shared" si="22"/>
        <v>Tab7_Cell_B70</v>
      </c>
    </row>
    <row r="764" spans="1:20" s="244" customFormat="1" ht="12.75" customHeight="1" x14ac:dyDescent="0.2">
      <c r="A764" s="244" t="str">
        <f t="shared" si="23"/>
        <v>Tab7_Cell_B77</v>
      </c>
      <c r="B764" s="250">
        <v>7</v>
      </c>
      <c r="C764" s="250"/>
      <c r="D764" s="250" t="s">
        <v>1726</v>
      </c>
      <c r="E764" s="390" t="s">
        <v>181</v>
      </c>
      <c r="F764" s="390" t="s">
        <v>181</v>
      </c>
      <c r="G764" s="390" t="s">
        <v>181</v>
      </c>
      <c r="H764" s="390" t="s">
        <v>181</v>
      </c>
      <c r="I764" s="394" t="s">
        <v>181</v>
      </c>
      <c r="J764" s="394" t="s">
        <v>181</v>
      </c>
      <c r="K764" s="399" t="s">
        <v>181</v>
      </c>
      <c r="L764" s="394" t="s">
        <v>181</v>
      </c>
      <c r="M764" s="394" t="s">
        <v>181</v>
      </c>
      <c r="N764" s="394" t="s">
        <v>181</v>
      </c>
      <c r="O764" s="394" t="s">
        <v>181</v>
      </c>
      <c r="P764" s="394" t="s">
        <v>181</v>
      </c>
      <c r="Q764" s="394" t="s">
        <v>181</v>
      </c>
      <c r="R764" s="394" t="s">
        <v>181</v>
      </c>
      <c r="S764" s="394" t="s">
        <v>181</v>
      </c>
      <c r="T764" s="244" t="str">
        <f t="shared" si="22"/>
        <v>Tab7_Cell_B77</v>
      </c>
    </row>
    <row r="765" spans="1:20" s="244" customFormat="1" ht="12.75" customHeight="1" x14ac:dyDescent="0.2">
      <c r="A765" s="244" t="str">
        <f t="shared" si="23"/>
        <v>Tab7_Cell_B79</v>
      </c>
      <c r="B765" s="250">
        <v>7</v>
      </c>
      <c r="C765" s="250"/>
      <c r="D765" s="250" t="s">
        <v>1739</v>
      </c>
      <c r="E765" s="390" t="s">
        <v>242</v>
      </c>
      <c r="F765" s="390" t="s">
        <v>242</v>
      </c>
      <c r="G765" s="390" t="s">
        <v>242</v>
      </c>
      <c r="H765" s="390" t="s">
        <v>242</v>
      </c>
      <c r="I765" s="394" t="s">
        <v>242</v>
      </c>
      <c r="J765" s="394" t="s">
        <v>242</v>
      </c>
      <c r="K765" s="399" t="s">
        <v>242</v>
      </c>
      <c r="L765" s="394" t="s">
        <v>242</v>
      </c>
      <c r="M765" s="394" t="s">
        <v>242</v>
      </c>
      <c r="N765" s="394" t="s">
        <v>242</v>
      </c>
      <c r="O765" s="394" t="s">
        <v>242</v>
      </c>
      <c r="P765" s="394" t="s">
        <v>242</v>
      </c>
      <c r="Q765" s="394" t="s">
        <v>242</v>
      </c>
      <c r="R765" s="394" t="s">
        <v>242</v>
      </c>
      <c r="S765" s="394" t="s">
        <v>242</v>
      </c>
      <c r="T765" s="244" t="str">
        <f t="shared" si="22"/>
        <v>Tab7_Cell_B79</v>
      </c>
    </row>
    <row r="766" spans="1:20" s="244" customFormat="1" ht="25.5" customHeight="1" x14ac:dyDescent="0.2">
      <c r="A766" s="244" t="str">
        <f t="shared" si="23"/>
        <v>Tab7_Cell_B81</v>
      </c>
      <c r="B766" s="250">
        <v>7</v>
      </c>
      <c r="C766" s="250"/>
      <c r="D766" s="250" t="s">
        <v>2872</v>
      </c>
      <c r="E766" s="390" t="s">
        <v>6562</v>
      </c>
      <c r="F766" s="390" t="s">
        <v>6563</v>
      </c>
      <c r="G766" s="390" t="s">
        <v>6564</v>
      </c>
      <c r="H766" s="390" t="s">
        <v>5820</v>
      </c>
      <c r="I766" s="394" t="s">
        <v>5821</v>
      </c>
      <c r="J766" s="394" t="s">
        <v>6565</v>
      </c>
      <c r="K766" s="399" t="s">
        <v>5822</v>
      </c>
      <c r="L766" s="394" t="s">
        <v>5823</v>
      </c>
      <c r="M766" s="394" t="s">
        <v>5824</v>
      </c>
      <c r="N766" s="394" t="s">
        <v>5825</v>
      </c>
      <c r="O766" s="394" t="s">
        <v>5826</v>
      </c>
      <c r="P766" s="394" t="s">
        <v>5827</v>
      </c>
      <c r="Q766" s="394" t="s">
        <v>7991</v>
      </c>
      <c r="R766" s="394" t="s">
        <v>9514</v>
      </c>
      <c r="S766" s="394" t="s">
        <v>5828</v>
      </c>
      <c r="T766" s="244" t="str">
        <f t="shared" si="22"/>
        <v>Tab7_Cell_B81</v>
      </c>
    </row>
    <row r="767" spans="1:20" s="244" customFormat="1" ht="51" customHeight="1" x14ac:dyDescent="0.2">
      <c r="A767" s="244" t="str">
        <f t="shared" si="23"/>
        <v>Tab7_Cell_B83</v>
      </c>
      <c r="B767" s="250">
        <v>7</v>
      </c>
      <c r="C767" s="250"/>
      <c r="D767" s="250" t="s">
        <v>5829</v>
      </c>
      <c r="E767" s="405" t="s">
        <v>10769</v>
      </c>
      <c r="F767" s="390" t="s">
        <v>7104</v>
      </c>
      <c r="G767" s="390" t="s">
        <v>10721</v>
      </c>
      <c r="H767" s="390" t="s">
        <v>7088</v>
      </c>
      <c r="I767" s="394" t="s">
        <v>7116</v>
      </c>
      <c r="J767" s="394" t="s">
        <v>7122</v>
      </c>
      <c r="K767" s="399" t="s">
        <v>7170</v>
      </c>
      <c r="L767" s="394" t="s">
        <v>7128</v>
      </c>
      <c r="M767" s="394" t="s">
        <v>7134</v>
      </c>
      <c r="N767" s="394" t="s">
        <v>7140</v>
      </c>
      <c r="O767" s="394" t="s">
        <v>7145</v>
      </c>
      <c r="P767" s="394" t="s">
        <v>7153</v>
      </c>
      <c r="Q767" s="397" t="s">
        <v>10911</v>
      </c>
      <c r="R767" s="394" t="s">
        <v>9515</v>
      </c>
      <c r="S767" s="394" t="s">
        <v>7164</v>
      </c>
      <c r="T767" s="244" t="str">
        <f t="shared" si="22"/>
        <v>Tab7_Cell_B83</v>
      </c>
    </row>
    <row r="768" spans="1:20" s="244" customFormat="1" ht="89.25" customHeight="1" x14ac:dyDescent="0.2">
      <c r="A768" s="244" t="str">
        <f t="shared" si="23"/>
        <v>Tab7_Cell_B85</v>
      </c>
      <c r="B768" s="250">
        <v>7</v>
      </c>
      <c r="C768" s="250"/>
      <c r="D768" s="250" t="s">
        <v>5830</v>
      </c>
      <c r="E768" s="405" t="s">
        <v>10770</v>
      </c>
      <c r="F768" s="390" t="s">
        <v>7105</v>
      </c>
      <c r="G768" s="390" t="s">
        <v>10722</v>
      </c>
      <c r="H768" s="390" t="s">
        <v>7089</v>
      </c>
      <c r="I768" s="394" t="s">
        <v>7117</v>
      </c>
      <c r="J768" s="394" t="s">
        <v>7123</v>
      </c>
      <c r="K768" s="399" t="s">
        <v>7171</v>
      </c>
      <c r="L768" s="394" t="s">
        <v>7129</v>
      </c>
      <c r="M768" s="394" t="s">
        <v>7135</v>
      </c>
      <c r="N768" s="394" t="s">
        <v>7141</v>
      </c>
      <c r="O768" s="394" t="s">
        <v>7146</v>
      </c>
      <c r="P768" s="394" t="s">
        <v>7154</v>
      </c>
      <c r="Q768" s="394" t="s">
        <v>8085</v>
      </c>
      <c r="R768" s="394" t="s">
        <v>9516</v>
      </c>
      <c r="S768" s="394" t="s">
        <v>7165</v>
      </c>
      <c r="T768" s="244" t="str">
        <f t="shared" si="22"/>
        <v>Tab7_Cell_B85</v>
      </c>
    </row>
    <row r="769" spans="1:21" ht="114.75" customHeight="1" x14ac:dyDescent="0.2">
      <c r="A769" s="244" t="str">
        <f t="shared" si="23"/>
        <v>Tab7_Cell_B87</v>
      </c>
      <c r="B769" s="250">
        <v>7</v>
      </c>
      <c r="C769" s="250"/>
      <c r="D769" s="250" t="s">
        <v>5831</v>
      </c>
      <c r="E769" s="405" t="s">
        <v>10771</v>
      </c>
      <c r="F769" s="390" t="s">
        <v>7106</v>
      </c>
      <c r="G769" s="390" t="s">
        <v>10723</v>
      </c>
      <c r="H769" s="390" t="s">
        <v>7090</v>
      </c>
      <c r="I769" s="394" t="s">
        <v>7177</v>
      </c>
      <c r="J769" s="394" t="s">
        <v>7178</v>
      </c>
      <c r="K769" s="399" t="s">
        <v>7172</v>
      </c>
      <c r="L769" s="394" t="s">
        <v>7179</v>
      </c>
      <c r="M769" s="394" t="s">
        <v>7180</v>
      </c>
      <c r="N769" s="394" t="s">
        <v>7181</v>
      </c>
      <c r="O769" s="394" t="s">
        <v>7147</v>
      </c>
      <c r="P769" s="394" t="s">
        <v>7155</v>
      </c>
      <c r="Q769" s="397" t="s">
        <v>10912</v>
      </c>
      <c r="R769" s="394" t="s">
        <v>9517</v>
      </c>
      <c r="S769" s="394" t="s">
        <v>7182</v>
      </c>
      <c r="T769" s="244" t="str">
        <f t="shared" si="22"/>
        <v>Tab7_Cell_B87</v>
      </c>
      <c r="U769" s="244"/>
    </row>
    <row r="770" spans="1:21" ht="63.75" customHeight="1" x14ac:dyDescent="0.2">
      <c r="A770" s="244" t="str">
        <f t="shared" si="23"/>
        <v>Tab7_Cell_B89</v>
      </c>
      <c r="B770" s="250">
        <v>7</v>
      </c>
      <c r="C770" s="250"/>
      <c r="D770" s="250" t="s">
        <v>5832</v>
      </c>
      <c r="E770" s="405" t="s">
        <v>11195</v>
      </c>
      <c r="F770" s="390" t="s">
        <v>11196</v>
      </c>
      <c r="G770" s="390" t="s">
        <v>11197</v>
      </c>
      <c r="H770" s="390" t="s">
        <v>11198</v>
      </c>
      <c r="I770" s="390" t="s">
        <v>11199</v>
      </c>
      <c r="J770" s="390" t="s">
        <v>11200</v>
      </c>
      <c r="K770" s="399" t="s">
        <v>11201</v>
      </c>
      <c r="L770" s="390" t="s">
        <v>11202</v>
      </c>
      <c r="M770" s="390" t="s">
        <v>11203</v>
      </c>
      <c r="N770" s="390" t="s">
        <v>11204</v>
      </c>
      <c r="O770" s="390" t="s">
        <v>11205</v>
      </c>
      <c r="P770" s="390" t="s">
        <v>11206</v>
      </c>
      <c r="Q770" s="390" t="s">
        <v>11207</v>
      </c>
      <c r="R770" s="390" t="s">
        <v>11208</v>
      </c>
      <c r="S770" s="390" t="s">
        <v>11209</v>
      </c>
      <c r="T770" s="244" t="str">
        <f t="shared" si="22"/>
        <v>Tab7_Cell_B89</v>
      </c>
      <c r="U770" s="311" t="s">
        <v>11198</v>
      </c>
    </row>
    <row r="771" spans="1:21" ht="114.75" customHeight="1" x14ac:dyDescent="0.2">
      <c r="A771" s="244" t="str">
        <f t="shared" si="23"/>
        <v>Tab7_Cell_B91</v>
      </c>
      <c r="B771" s="250">
        <v>7</v>
      </c>
      <c r="C771" s="250"/>
      <c r="D771" s="250" t="s">
        <v>5833</v>
      </c>
      <c r="E771" s="394" t="s">
        <v>6566</v>
      </c>
      <c r="F771" s="394" t="s">
        <v>6567</v>
      </c>
      <c r="G771" s="394" t="s">
        <v>6568</v>
      </c>
      <c r="H771" s="394" t="s">
        <v>5834</v>
      </c>
      <c r="I771" s="394" t="s">
        <v>5835</v>
      </c>
      <c r="J771" s="394" t="s">
        <v>6569</v>
      </c>
      <c r="K771" s="394" t="s">
        <v>5836</v>
      </c>
      <c r="L771" s="394" t="s">
        <v>5837</v>
      </c>
      <c r="M771" s="394" t="s">
        <v>5838</v>
      </c>
      <c r="N771" s="394" t="s">
        <v>5839</v>
      </c>
      <c r="O771" s="394" t="s">
        <v>5840</v>
      </c>
      <c r="P771" s="394" t="s">
        <v>5841</v>
      </c>
      <c r="Q771" s="394" t="s">
        <v>7992</v>
      </c>
      <c r="R771" s="394" t="s">
        <v>9518</v>
      </c>
      <c r="S771" s="394" t="s">
        <v>5842</v>
      </c>
      <c r="T771" s="244" t="str">
        <f t="shared" si="22"/>
        <v>Tab7_Cell_B91</v>
      </c>
      <c r="U771" s="244"/>
    </row>
    <row r="772" spans="1:21" ht="12.75" customHeight="1" x14ac:dyDescent="0.2">
      <c r="A772" s="244" t="str">
        <f t="shared" si="23"/>
        <v>Tab7_Cell_B93</v>
      </c>
      <c r="B772" s="250">
        <v>7</v>
      </c>
      <c r="C772" s="250"/>
      <c r="D772" s="250" t="s">
        <v>5843</v>
      </c>
      <c r="E772" s="394" t="s">
        <v>6570</v>
      </c>
      <c r="F772" s="394" t="s">
        <v>6571</v>
      </c>
      <c r="G772" s="394" t="s">
        <v>6572</v>
      </c>
      <c r="H772" s="394" t="s">
        <v>5844</v>
      </c>
      <c r="I772" s="394" t="s">
        <v>5845</v>
      </c>
      <c r="J772" s="394" t="s">
        <v>6573</v>
      </c>
      <c r="K772" s="394" t="s">
        <v>5846</v>
      </c>
      <c r="L772" s="394" t="s">
        <v>8630</v>
      </c>
      <c r="M772" s="394" t="s">
        <v>5847</v>
      </c>
      <c r="N772" s="394" t="s">
        <v>5848</v>
      </c>
      <c r="O772" s="394" t="s">
        <v>5849</v>
      </c>
      <c r="P772" s="394" t="s">
        <v>5850</v>
      </c>
      <c r="Q772" s="394" t="s">
        <v>7993</v>
      </c>
      <c r="R772" s="394" t="s">
        <v>9519</v>
      </c>
      <c r="S772" s="394" t="s">
        <v>5851</v>
      </c>
      <c r="T772" s="244" t="str">
        <f t="shared" si="22"/>
        <v>Tab7_Cell_B93</v>
      </c>
      <c r="U772" s="244"/>
    </row>
    <row r="773" spans="1:21" ht="25.5" customHeight="1" x14ac:dyDescent="0.2">
      <c r="A773" s="244" t="str">
        <f t="shared" si="23"/>
        <v>Tab7_Cell_B95</v>
      </c>
      <c r="B773" s="250">
        <v>7</v>
      </c>
      <c r="C773" s="250"/>
      <c r="D773" s="250" t="s">
        <v>5852</v>
      </c>
      <c r="E773" s="394" t="s">
        <v>6574</v>
      </c>
      <c r="F773" s="394" t="s">
        <v>6575</v>
      </c>
      <c r="G773" s="394" t="s">
        <v>6576</v>
      </c>
      <c r="H773" s="394" t="s">
        <v>5853</v>
      </c>
      <c r="I773" s="394" t="s">
        <v>5854</v>
      </c>
      <c r="J773" s="394" t="s">
        <v>6577</v>
      </c>
      <c r="K773" s="394" t="s">
        <v>5855</v>
      </c>
      <c r="L773" s="394" t="s">
        <v>5856</v>
      </c>
      <c r="M773" s="394" t="s">
        <v>5857</v>
      </c>
      <c r="N773" s="394" t="s">
        <v>5858</v>
      </c>
      <c r="O773" s="394" t="s">
        <v>5859</v>
      </c>
      <c r="P773" s="394" t="s">
        <v>5860</v>
      </c>
      <c r="Q773" s="394" t="s">
        <v>7994</v>
      </c>
      <c r="R773" s="394" t="s">
        <v>9520</v>
      </c>
      <c r="S773" s="394" t="s">
        <v>5861</v>
      </c>
      <c r="T773" s="244" t="str">
        <f t="shared" si="22"/>
        <v>Tab7_Cell_B95</v>
      </c>
      <c r="U773" s="244"/>
    </row>
    <row r="774" spans="1:21" ht="12.75" customHeight="1" x14ac:dyDescent="0.2">
      <c r="A774" s="244" t="str">
        <f t="shared" si="23"/>
        <v>Tab7_Cell_B97</v>
      </c>
      <c r="B774" s="250">
        <v>7</v>
      </c>
      <c r="C774" s="250"/>
      <c r="D774" s="250" t="s">
        <v>5862</v>
      </c>
      <c r="E774" s="394" t="s">
        <v>180</v>
      </c>
      <c r="F774" s="394" t="s">
        <v>180</v>
      </c>
      <c r="G774" s="394" t="s">
        <v>180</v>
      </c>
      <c r="H774" s="394" t="s">
        <v>180</v>
      </c>
      <c r="I774" s="394" t="s">
        <v>180</v>
      </c>
      <c r="J774" s="394" t="s">
        <v>180</v>
      </c>
      <c r="K774" s="394" t="s">
        <v>180</v>
      </c>
      <c r="L774" s="394" t="s">
        <v>180</v>
      </c>
      <c r="M774" s="394" t="s">
        <v>180</v>
      </c>
      <c r="N774" s="394" t="s">
        <v>180</v>
      </c>
      <c r="O774" s="394" t="s">
        <v>180</v>
      </c>
      <c r="P774" s="394" t="s">
        <v>180</v>
      </c>
      <c r="Q774" s="394" t="s">
        <v>180</v>
      </c>
      <c r="R774" s="394" t="s">
        <v>180</v>
      </c>
      <c r="S774" s="394" t="s">
        <v>180</v>
      </c>
      <c r="T774" s="244" t="str">
        <f t="shared" si="22"/>
        <v>Tab7_Cell_B97</v>
      </c>
      <c r="U774" s="244"/>
    </row>
    <row r="775" spans="1:21" ht="12.75" customHeight="1" x14ac:dyDescent="0.2">
      <c r="A775" s="244" t="str">
        <f t="shared" si="23"/>
        <v>Tab7_Cell_B101</v>
      </c>
      <c r="B775" s="250">
        <v>7</v>
      </c>
      <c r="C775" s="250"/>
      <c r="D775" s="250" t="s">
        <v>1782</v>
      </c>
      <c r="E775" s="394" t="s">
        <v>179</v>
      </c>
      <c r="F775" s="394" t="s">
        <v>179</v>
      </c>
      <c r="G775" s="394" t="s">
        <v>179</v>
      </c>
      <c r="H775" s="394" t="s">
        <v>179</v>
      </c>
      <c r="I775" s="394" t="s">
        <v>179</v>
      </c>
      <c r="J775" s="394" t="s">
        <v>179</v>
      </c>
      <c r="K775" s="394" t="s">
        <v>179</v>
      </c>
      <c r="L775" s="394" t="s">
        <v>179</v>
      </c>
      <c r="M775" s="394" t="s">
        <v>179</v>
      </c>
      <c r="N775" s="394" t="s">
        <v>179</v>
      </c>
      <c r="O775" s="394" t="s">
        <v>179</v>
      </c>
      <c r="P775" s="394" t="s">
        <v>179</v>
      </c>
      <c r="Q775" s="394" t="s">
        <v>179</v>
      </c>
      <c r="R775" s="394" t="s">
        <v>179</v>
      </c>
      <c r="S775" s="394" t="s">
        <v>179</v>
      </c>
      <c r="T775" s="244" t="str">
        <f t="shared" si="22"/>
        <v>Tab7_Cell_B101</v>
      </c>
      <c r="U775" s="244"/>
    </row>
    <row r="776" spans="1:21" ht="12.75" customHeight="1" x14ac:dyDescent="0.2">
      <c r="A776" s="244" t="str">
        <f t="shared" si="23"/>
        <v>Tab7_Cell_B105</v>
      </c>
      <c r="B776" s="250">
        <v>7</v>
      </c>
      <c r="C776" s="250"/>
      <c r="D776" s="250" t="s">
        <v>1809</v>
      </c>
      <c r="E776" s="394" t="s">
        <v>178</v>
      </c>
      <c r="F776" s="394" t="s">
        <v>178</v>
      </c>
      <c r="G776" s="394" t="s">
        <v>178</v>
      </c>
      <c r="H776" s="394" t="s">
        <v>178</v>
      </c>
      <c r="I776" s="394" t="s">
        <v>178</v>
      </c>
      <c r="J776" s="394" t="s">
        <v>178</v>
      </c>
      <c r="K776" s="394" t="s">
        <v>178</v>
      </c>
      <c r="L776" s="394" t="s">
        <v>178</v>
      </c>
      <c r="M776" s="394" t="s">
        <v>178</v>
      </c>
      <c r="N776" s="394" t="s">
        <v>178</v>
      </c>
      <c r="O776" s="394" t="s">
        <v>178</v>
      </c>
      <c r="P776" s="394" t="s">
        <v>178</v>
      </c>
      <c r="Q776" s="394" t="s">
        <v>178</v>
      </c>
      <c r="R776" s="394" t="s">
        <v>178</v>
      </c>
      <c r="S776" s="394" t="s">
        <v>178</v>
      </c>
      <c r="T776" s="244" t="str">
        <f t="shared" si="22"/>
        <v>Tab7_Cell_B105</v>
      </c>
      <c r="U776" s="244"/>
    </row>
    <row r="777" spans="1:21" ht="12.75" customHeight="1" x14ac:dyDescent="0.2">
      <c r="A777" s="244" t="str">
        <f t="shared" si="23"/>
        <v>Tab7_Cell_B109</v>
      </c>
      <c r="B777" s="250">
        <v>7</v>
      </c>
      <c r="C777" s="250"/>
      <c r="D777" s="250" t="s">
        <v>2898</v>
      </c>
      <c r="E777" s="394" t="s">
        <v>177</v>
      </c>
      <c r="F777" s="394" t="s">
        <v>177</v>
      </c>
      <c r="G777" s="394" t="s">
        <v>177</v>
      </c>
      <c r="H777" s="394" t="s">
        <v>177</v>
      </c>
      <c r="I777" s="394" t="s">
        <v>177</v>
      </c>
      <c r="J777" s="394" t="s">
        <v>177</v>
      </c>
      <c r="K777" s="394" t="s">
        <v>177</v>
      </c>
      <c r="L777" s="394" t="s">
        <v>177</v>
      </c>
      <c r="M777" s="394" t="s">
        <v>177</v>
      </c>
      <c r="N777" s="394" t="s">
        <v>177</v>
      </c>
      <c r="O777" s="394" t="s">
        <v>177</v>
      </c>
      <c r="P777" s="394" t="s">
        <v>177</v>
      </c>
      <c r="Q777" s="394" t="s">
        <v>177</v>
      </c>
      <c r="R777" s="394" t="s">
        <v>177</v>
      </c>
      <c r="S777" s="394" t="s">
        <v>177</v>
      </c>
      <c r="T777" s="244" t="str">
        <f t="shared" si="22"/>
        <v>Tab7_Cell_B109</v>
      </c>
      <c r="U777" s="244"/>
    </row>
    <row r="778" spans="1:21" ht="12.75" customHeight="1" x14ac:dyDescent="0.2">
      <c r="A778" s="244" t="str">
        <f t="shared" si="23"/>
        <v>Tab7_Cell_B113</v>
      </c>
      <c r="B778" s="250">
        <v>7</v>
      </c>
      <c r="C778" s="250"/>
      <c r="D778" s="250" t="s">
        <v>2903</v>
      </c>
      <c r="E778" s="394" t="s">
        <v>176</v>
      </c>
      <c r="F778" s="394" t="s">
        <v>176</v>
      </c>
      <c r="G778" s="394" t="s">
        <v>176</v>
      </c>
      <c r="H778" s="394" t="s">
        <v>176</v>
      </c>
      <c r="I778" s="394" t="s">
        <v>176</v>
      </c>
      <c r="J778" s="394" t="s">
        <v>176</v>
      </c>
      <c r="K778" s="394" t="s">
        <v>176</v>
      </c>
      <c r="L778" s="394" t="s">
        <v>176</v>
      </c>
      <c r="M778" s="394" t="s">
        <v>176</v>
      </c>
      <c r="N778" s="394" t="s">
        <v>176</v>
      </c>
      <c r="O778" s="394" t="s">
        <v>176</v>
      </c>
      <c r="P778" s="394" t="s">
        <v>176</v>
      </c>
      <c r="Q778" s="394" t="s">
        <v>176</v>
      </c>
      <c r="R778" s="394" t="s">
        <v>176</v>
      </c>
      <c r="S778" s="394" t="s">
        <v>176</v>
      </c>
      <c r="T778" s="244" t="str">
        <f t="shared" si="22"/>
        <v>Tab7_Cell_B113</v>
      </c>
      <c r="U778" s="244"/>
    </row>
    <row r="779" spans="1:21" ht="12.75" customHeight="1" x14ac:dyDescent="0.2">
      <c r="A779" s="244" t="str">
        <f t="shared" si="23"/>
        <v>Tab7_Cell_B117</v>
      </c>
      <c r="B779" s="250">
        <v>7</v>
      </c>
      <c r="C779" s="250"/>
      <c r="D779" s="250" t="s">
        <v>5863</v>
      </c>
      <c r="E779" s="394" t="s">
        <v>175</v>
      </c>
      <c r="F779" s="394" t="s">
        <v>175</v>
      </c>
      <c r="G779" s="394" t="s">
        <v>175</v>
      </c>
      <c r="H779" s="394" t="s">
        <v>175</v>
      </c>
      <c r="I779" s="394" t="s">
        <v>175</v>
      </c>
      <c r="J779" s="394" t="s">
        <v>175</v>
      </c>
      <c r="K779" s="394" t="s">
        <v>175</v>
      </c>
      <c r="L779" s="394" t="s">
        <v>175</v>
      </c>
      <c r="M779" s="394" t="s">
        <v>175</v>
      </c>
      <c r="N779" s="394" t="s">
        <v>175</v>
      </c>
      <c r="O779" s="394" t="s">
        <v>175</v>
      </c>
      <c r="P779" s="394" t="s">
        <v>175</v>
      </c>
      <c r="Q779" s="394" t="s">
        <v>175</v>
      </c>
      <c r="R779" s="394" t="s">
        <v>175</v>
      </c>
      <c r="S779" s="394" t="s">
        <v>175</v>
      </c>
      <c r="T779" s="244" t="str">
        <f t="shared" si="22"/>
        <v>Tab7_Cell_B117</v>
      </c>
      <c r="U779" s="244"/>
    </row>
    <row r="780" spans="1:21" ht="12.75" customHeight="1" x14ac:dyDescent="0.2">
      <c r="A780" s="244" t="str">
        <f t="shared" si="23"/>
        <v>Tab7_Cell_B121</v>
      </c>
      <c r="B780" s="250">
        <v>7</v>
      </c>
      <c r="C780" s="250"/>
      <c r="D780" s="250" t="s">
        <v>2906</v>
      </c>
      <c r="E780" s="394" t="s">
        <v>174</v>
      </c>
      <c r="F780" s="394" t="s">
        <v>174</v>
      </c>
      <c r="G780" s="394" t="s">
        <v>174</v>
      </c>
      <c r="H780" s="394" t="s">
        <v>174</v>
      </c>
      <c r="I780" s="394" t="s">
        <v>174</v>
      </c>
      <c r="J780" s="394" t="s">
        <v>174</v>
      </c>
      <c r="K780" s="394" t="s">
        <v>174</v>
      </c>
      <c r="L780" s="394" t="s">
        <v>174</v>
      </c>
      <c r="M780" s="394" t="s">
        <v>174</v>
      </c>
      <c r="N780" s="394" t="s">
        <v>174</v>
      </c>
      <c r="O780" s="394" t="s">
        <v>174</v>
      </c>
      <c r="P780" s="394" t="s">
        <v>174</v>
      </c>
      <c r="Q780" s="394" t="s">
        <v>174</v>
      </c>
      <c r="R780" s="394" t="s">
        <v>174</v>
      </c>
      <c r="S780" s="394" t="s">
        <v>174</v>
      </c>
      <c r="T780" s="244" t="str">
        <f t="shared" si="22"/>
        <v>Tab7_Cell_B121</v>
      </c>
      <c r="U780" s="244"/>
    </row>
    <row r="781" spans="1:21" ht="12.75" customHeight="1" x14ac:dyDescent="0.2">
      <c r="A781" s="244" t="str">
        <f t="shared" si="23"/>
        <v>Tab7_Cell_B125</v>
      </c>
      <c r="B781" s="250">
        <v>7</v>
      </c>
      <c r="C781" s="250"/>
      <c r="D781" s="250" t="s">
        <v>5864</v>
      </c>
      <c r="E781" s="394" t="s">
        <v>6578</v>
      </c>
      <c r="F781" s="394" t="s">
        <v>6579</v>
      </c>
      <c r="G781" s="394" t="s">
        <v>6580</v>
      </c>
      <c r="H781" s="394" t="s">
        <v>5865</v>
      </c>
      <c r="I781" s="394" t="s">
        <v>5866</v>
      </c>
      <c r="J781" s="394" t="s">
        <v>6597</v>
      </c>
      <c r="K781" s="394" t="s">
        <v>5867</v>
      </c>
      <c r="L781" s="394" t="s">
        <v>5868</v>
      </c>
      <c r="M781" s="394" t="s">
        <v>5869</v>
      </c>
      <c r="N781" s="394" t="s">
        <v>5870</v>
      </c>
      <c r="O781" s="394" t="s">
        <v>5871</v>
      </c>
      <c r="P781" s="394" t="s">
        <v>5872</v>
      </c>
      <c r="Q781" s="394" t="s">
        <v>7995</v>
      </c>
      <c r="R781" s="394" t="s">
        <v>9521</v>
      </c>
      <c r="S781" s="394" t="s">
        <v>5873</v>
      </c>
      <c r="T781" s="244" t="str">
        <f t="shared" si="22"/>
        <v>Tab7_Cell_B125</v>
      </c>
      <c r="U781" s="244"/>
    </row>
    <row r="782" spans="1:21" ht="25.5" customHeight="1" x14ac:dyDescent="0.2">
      <c r="A782" s="244" t="str">
        <f t="shared" si="23"/>
        <v>Tab7_Cell_B127</v>
      </c>
      <c r="B782" s="250">
        <v>7</v>
      </c>
      <c r="C782" s="250"/>
      <c r="D782" s="250" t="s">
        <v>1850</v>
      </c>
      <c r="E782" s="394" t="s">
        <v>7192</v>
      </c>
      <c r="F782" s="394" t="s">
        <v>7200</v>
      </c>
      <c r="G782" s="394" t="s">
        <v>7208</v>
      </c>
      <c r="H782" s="394" t="s">
        <v>7091</v>
      </c>
      <c r="I782" s="394" t="s">
        <v>7223</v>
      </c>
      <c r="J782" s="394" t="s">
        <v>7224</v>
      </c>
      <c r="K782" s="394" t="s">
        <v>7232</v>
      </c>
      <c r="L782" s="394" t="s">
        <v>7240</v>
      </c>
      <c r="M782" s="394" t="s">
        <v>7247</v>
      </c>
      <c r="N782" s="394" t="s">
        <v>7255</v>
      </c>
      <c r="O782" s="394" t="s">
        <v>7263</v>
      </c>
      <c r="P782" s="394" t="s">
        <v>7271</v>
      </c>
      <c r="Q782" s="394" t="s">
        <v>7996</v>
      </c>
      <c r="R782" s="394" t="s">
        <v>9522</v>
      </c>
      <c r="S782" s="394" t="s">
        <v>7279</v>
      </c>
      <c r="T782" s="244" t="str">
        <f t="shared" si="22"/>
        <v>Tab7_Cell_B127</v>
      </c>
      <c r="U782" s="244"/>
    </row>
    <row r="783" spans="1:21" ht="12.75" customHeight="1" x14ac:dyDescent="0.2">
      <c r="A783" s="244" t="str">
        <f t="shared" si="23"/>
        <v>Tab7_Cell_B128</v>
      </c>
      <c r="B783" s="250">
        <v>7</v>
      </c>
      <c r="C783" s="250"/>
      <c r="D783" s="250" t="s">
        <v>5874</v>
      </c>
      <c r="E783" s="394" t="s">
        <v>7193</v>
      </c>
      <c r="F783" s="394" t="s">
        <v>7201</v>
      </c>
      <c r="G783" s="394" t="s">
        <v>7209</v>
      </c>
      <c r="H783" s="394" t="s">
        <v>7092</v>
      </c>
      <c r="I783" s="394" t="s">
        <v>7216</v>
      </c>
      <c r="J783" s="394" t="s">
        <v>7225</v>
      </c>
      <c r="K783" s="394" t="s">
        <v>7233</v>
      </c>
      <c r="L783" s="394" t="s">
        <v>7241</v>
      </c>
      <c r="M783" s="394" t="s">
        <v>7248</v>
      </c>
      <c r="N783" s="394" t="s">
        <v>7256</v>
      </c>
      <c r="O783" s="394" t="s">
        <v>7264</v>
      </c>
      <c r="P783" s="394" t="s">
        <v>7272</v>
      </c>
      <c r="Q783" s="394" t="s">
        <v>7997</v>
      </c>
      <c r="R783" s="394" t="s">
        <v>9523</v>
      </c>
      <c r="S783" s="394" t="s">
        <v>7280</v>
      </c>
      <c r="T783" s="244" t="str">
        <f t="shared" si="22"/>
        <v>Tab7_Cell_B128</v>
      </c>
      <c r="U783" s="244"/>
    </row>
    <row r="784" spans="1:21" ht="12.75" customHeight="1" x14ac:dyDescent="0.2">
      <c r="A784" s="244" t="str">
        <f t="shared" si="23"/>
        <v>Tab7_Cell_B129</v>
      </c>
      <c r="B784" s="250">
        <v>7</v>
      </c>
      <c r="C784" s="250"/>
      <c r="D784" s="250" t="s">
        <v>1864</v>
      </c>
      <c r="E784" s="394" t="s">
        <v>7194</v>
      </c>
      <c r="F784" s="394" t="s">
        <v>7202</v>
      </c>
      <c r="G784" s="394" t="s">
        <v>7210</v>
      </c>
      <c r="H784" s="394" t="s">
        <v>7093</v>
      </c>
      <c r="I784" s="394" t="s">
        <v>7217</v>
      </c>
      <c r="J784" s="394" t="s">
        <v>7226</v>
      </c>
      <c r="K784" s="394" t="s">
        <v>7234</v>
      </c>
      <c r="L784" s="394" t="s">
        <v>7242</v>
      </c>
      <c r="M784" s="394" t="s">
        <v>7249</v>
      </c>
      <c r="N784" s="394" t="s">
        <v>7257</v>
      </c>
      <c r="O784" s="394" t="s">
        <v>7265</v>
      </c>
      <c r="P784" s="394" t="s">
        <v>7273</v>
      </c>
      <c r="Q784" s="394" t="s">
        <v>7998</v>
      </c>
      <c r="R784" s="394" t="s">
        <v>9524</v>
      </c>
      <c r="S784" s="394" t="s">
        <v>7281</v>
      </c>
      <c r="T784" s="244" t="str">
        <f t="shared" si="22"/>
        <v>Tab7_Cell_B129</v>
      </c>
      <c r="U784" s="244"/>
    </row>
    <row r="785" spans="1:20" s="244" customFormat="1" ht="12.75" customHeight="1" x14ac:dyDescent="0.2">
      <c r="A785" s="244" t="str">
        <f t="shared" si="23"/>
        <v>Tab7_Cell_B130</v>
      </c>
      <c r="B785" s="250">
        <v>7</v>
      </c>
      <c r="C785" s="250"/>
      <c r="D785" s="250" t="s">
        <v>5875</v>
      </c>
      <c r="E785" s="394" t="s">
        <v>7195</v>
      </c>
      <c r="F785" s="394" t="s">
        <v>7203</v>
      </c>
      <c r="G785" s="394" t="s">
        <v>7211</v>
      </c>
      <c r="H785" s="394" t="s">
        <v>7094</v>
      </c>
      <c r="I785" s="394" t="s">
        <v>7218</v>
      </c>
      <c r="J785" s="394" t="s">
        <v>7227</v>
      </c>
      <c r="K785" s="394" t="s">
        <v>7235</v>
      </c>
      <c r="L785" s="394" t="s">
        <v>7243</v>
      </c>
      <c r="M785" s="394" t="s">
        <v>7250</v>
      </c>
      <c r="N785" s="394" t="s">
        <v>7258</v>
      </c>
      <c r="O785" s="394" t="s">
        <v>7266</v>
      </c>
      <c r="P785" s="394" t="s">
        <v>7274</v>
      </c>
      <c r="Q785" s="394" t="s">
        <v>7999</v>
      </c>
      <c r="R785" s="394" t="s">
        <v>9525</v>
      </c>
      <c r="S785" s="394" t="s">
        <v>7282</v>
      </c>
      <c r="T785" s="244" t="str">
        <f t="shared" si="22"/>
        <v>Tab7_Cell_B130</v>
      </c>
    </row>
    <row r="786" spans="1:20" s="244" customFormat="1" ht="12.75" customHeight="1" x14ac:dyDescent="0.2">
      <c r="A786" s="244" t="str">
        <f t="shared" si="23"/>
        <v>Tab7_Cell_B131</v>
      </c>
      <c r="B786" s="250">
        <v>7</v>
      </c>
      <c r="C786" s="250"/>
      <c r="D786" s="250" t="s">
        <v>1877</v>
      </c>
      <c r="E786" s="394" t="s">
        <v>7196</v>
      </c>
      <c r="F786" s="394" t="s">
        <v>7204</v>
      </c>
      <c r="G786" s="394" t="s">
        <v>7212</v>
      </c>
      <c r="H786" s="394" t="s">
        <v>7095</v>
      </c>
      <c r="I786" s="394" t="s">
        <v>7219</v>
      </c>
      <c r="J786" s="394" t="s">
        <v>7228</v>
      </c>
      <c r="K786" s="394" t="s">
        <v>7236</v>
      </c>
      <c r="L786" s="394" t="s">
        <v>7244</v>
      </c>
      <c r="M786" s="394" t="s">
        <v>7251</v>
      </c>
      <c r="N786" s="394" t="s">
        <v>7259</v>
      </c>
      <c r="O786" s="394" t="s">
        <v>7267</v>
      </c>
      <c r="P786" s="394" t="s">
        <v>7275</v>
      </c>
      <c r="Q786" s="394" t="s">
        <v>8000</v>
      </c>
      <c r="R786" s="394" t="s">
        <v>9526</v>
      </c>
      <c r="S786" s="394" t="s">
        <v>7283</v>
      </c>
      <c r="T786" s="244" t="str">
        <f t="shared" si="22"/>
        <v>Tab7_Cell_B131</v>
      </c>
    </row>
    <row r="787" spans="1:20" s="244" customFormat="1" ht="12.75" customHeight="1" x14ac:dyDescent="0.2">
      <c r="A787" s="244" t="str">
        <f t="shared" si="23"/>
        <v>Tab7_Cell_B132</v>
      </c>
      <c r="B787" s="250">
        <v>7</v>
      </c>
      <c r="C787" s="250"/>
      <c r="D787" s="250" t="s">
        <v>5876</v>
      </c>
      <c r="E787" s="394" t="s">
        <v>7197</v>
      </c>
      <c r="F787" s="394" t="s">
        <v>7205</v>
      </c>
      <c r="G787" s="394" t="s">
        <v>7213</v>
      </c>
      <c r="H787" s="394" t="s">
        <v>7096</v>
      </c>
      <c r="I787" s="394" t="s">
        <v>7220</v>
      </c>
      <c r="J787" s="394" t="s">
        <v>7229</v>
      </c>
      <c r="K787" s="394" t="s">
        <v>7237</v>
      </c>
      <c r="L787" s="394" t="s">
        <v>7245</v>
      </c>
      <c r="M787" s="394" t="s">
        <v>7252</v>
      </c>
      <c r="N787" s="394" t="s">
        <v>7260</v>
      </c>
      <c r="O787" s="394" t="s">
        <v>7268</v>
      </c>
      <c r="P787" s="394" t="s">
        <v>7276</v>
      </c>
      <c r="Q787" s="394" t="s">
        <v>8001</v>
      </c>
      <c r="R787" s="394" t="s">
        <v>9527</v>
      </c>
      <c r="S787" s="394" t="s">
        <v>7284</v>
      </c>
      <c r="T787" s="244" t="str">
        <f t="shared" si="22"/>
        <v>Tab7_Cell_B132</v>
      </c>
    </row>
    <row r="788" spans="1:20" s="244" customFormat="1" ht="12.75" customHeight="1" x14ac:dyDescent="0.2">
      <c r="A788" s="244" t="str">
        <f t="shared" si="23"/>
        <v>Tab7_Cell_B133</v>
      </c>
      <c r="B788" s="250">
        <v>7</v>
      </c>
      <c r="C788" s="250"/>
      <c r="D788" s="250" t="s">
        <v>5877</v>
      </c>
      <c r="E788" s="394" t="s">
        <v>7198</v>
      </c>
      <c r="F788" s="394" t="s">
        <v>7206</v>
      </c>
      <c r="G788" s="394" t="s">
        <v>7214</v>
      </c>
      <c r="H788" s="394" t="s">
        <v>7097</v>
      </c>
      <c r="I788" s="394" t="s">
        <v>7221</v>
      </c>
      <c r="J788" s="394" t="s">
        <v>7230</v>
      </c>
      <c r="K788" s="394" t="s">
        <v>7238</v>
      </c>
      <c r="L788" s="394" t="s">
        <v>7246</v>
      </c>
      <c r="M788" s="394" t="s">
        <v>7253</v>
      </c>
      <c r="N788" s="394" t="s">
        <v>7261</v>
      </c>
      <c r="O788" s="394" t="s">
        <v>7270</v>
      </c>
      <c r="P788" s="394" t="s">
        <v>7277</v>
      </c>
      <c r="Q788" s="394" t="s">
        <v>8002</v>
      </c>
      <c r="R788" s="394" t="s">
        <v>9528</v>
      </c>
      <c r="S788" s="394" t="s">
        <v>7285</v>
      </c>
      <c r="T788" s="244" t="str">
        <f t="shared" si="22"/>
        <v>Tab7_Cell_B133</v>
      </c>
    </row>
    <row r="789" spans="1:20" s="244" customFormat="1" ht="12.75" customHeight="1" x14ac:dyDescent="0.2">
      <c r="A789" s="244" t="str">
        <f t="shared" si="23"/>
        <v>Tab7_Cell_B134</v>
      </c>
      <c r="B789" s="250">
        <v>7</v>
      </c>
      <c r="C789" s="250"/>
      <c r="D789" s="250" t="s">
        <v>5878</v>
      </c>
      <c r="E789" s="394" t="s">
        <v>7199</v>
      </c>
      <c r="F789" s="394" t="s">
        <v>7207</v>
      </c>
      <c r="G789" s="394" t="s">
        <v>7215</v>
      </c>
      <c r="H789" s="394" t="s">
        <v>7098</v>
      </c>
      <c r="I789" s="394" t="s">
        <v>7222</v>
      </c>
      <c r="J789" s="394" t="s">
        <v>7231</v>
      </c>
      <c r="K789" s="394" t="s">
        <v>7239</v>
      </c>
      <c r="L789" s="394" t="s">
        <v>8631</v>
      </c>
      <c r="M789" s="394" t="s">
        <v>7254</v>
      </c>
      <c r="N789" s="394" t="s">
        <v>7262</v>
      </c>
      <c r="O789" s="394" t="s">
        <v>7269</v>
      </c>
      <c r="P789" s="394" t="s">
        <v>7278</v>
      </c>
      <c r="Q789" s="394" t="s">
        <v>8003</v>
      </c>
      <c r="R789" s="394" t="s">
        <v>9529</v>
      </c>
      <c r="S789" s="394" t="s">
        <v>7286</v>
      </c>
      <c r="T789" s="244" t="str">
        <f t="shared" si="22"/>
        <v>Tab7_Cell_B134</v>
      </c>
    </row>
    <row r="790" spans="1:20" s="244" customFormat="1" ht="51" customHeight="1" x14ac:dyDescent="0.2">
      <c r="A790" s="244" t="str">
        <f t="shared" si="23"/>
        <v>Tab7_Cell_C6</v>
      </c>
      <c r="B790" s="250">
        <v>7</v>
      </c>
      <c r="C790" s="250"/>
      <c r="D790" s="250" t="s">
        <v>5879</v>
      </c>
      <c r="E790" s="394" t="s">
        <v>5880</v>
      </c>
      <c r="F790" s="394" t="s">
        <v>5881</v>
      </c>
      <c r="G790" s="394" t="s">
        <v>5882</v>
      </c>
      <c r="H790" s="394" t="s">
        <v>5883</v>
      </c>
      <c r="I790" s="394" t="s">
        <v>5884</v>
      </c>
      <c r="J790" s="394" t="s">
        <v>5885</v>
      </c>
      <c r="K790" s="394" t="s">
        <v>5886</v>
      </c>
      <c r="L790" s="394" t="s">
        <v>5887</v>
      </c>
      <c r="M790" s="394" t="s">
        <v>5888</v>
      </c>
      <c r="N790" s="394" t="s">
        <v>5889</v>
      </c>
      <c r="O790" s="394" t="s">
        <v>5890</v>
      </c>
      <c r="P790" s="394" t="s">
        <v>5891</v>
      </c>
      <c r="Q790" s="394" t="s">
        <v>8004</v>
      </c>
      <c r="R790" s="394" t="s">
        <v>9530</v>
      </c>
      <c r="S790" s="394" t="s">
        <v>5892</v>
      </c>
      <c r="T790" s="244" t="str">
        <f t="shared" si="22"/>
        <v>Tab7_Cell_C6</v>
      </c>
    </row>
    <row r="791" spans="1:20" s="244" customFormat="1" ht="38.25" customHeight="1" x14ac:dyDescent="0.2">
      <c r="A791" s="244" t="str">
        <f t="shared" si="23"/>
        <v>Tab7_Cell_C7</v>
      </c>
      <c r="B791" s="250">
        <v>7</v>
      </c>
      <c r="C791" s="250"/>
      <c r="D791" s="250" t="s">
        <v>1097</v>
      </c>
      <c r="E791" s="394" t="s">
        <v>5893</v>
      </c>
      <c r="F791" s="394" t="s">
        <v>5894</v>
      </c>
      <c r="G791" s="394" t="s">
        <v>5895</v>
      </c>
      <c r="H791" s="394" t="s">
        <v>5896</v>
      </c>
      <c r="I791" s="394" t="s">
        <v>5897</v>
      </c>
      <c r="J791" s="394" t="s">
        <v>5898</v>
      </c>
      <c r="K791" s="394" t="s">
        <v>5899</v>
      </c>
      <c r="L791" s="394" t="s">
        <v>5900</v>
      </c>
      <c r="M791" s="394" t="s">
        <v>5901</v>
      </c>
      <c r="N791" s="394" t="s">
        <v>5902</v>
      </c>
      <c r="O791" s="394" t="s">
        <v>5903</v>
      </c>
      <c r="P791" s="394" t="s">
        <v>5904</v>
      </c>
      <c r="Q791" s="394" t="s">
        <v>8005</v>
      </c>
      <c r="R791" s="394" t="s">
        <v>10059</v>
      </c>
      <c r="S791" s="394" t="s">
        <v>5905</v>
      </c>
      <c r="T791" s="244" t="str">
        <f t="shared" si="22"/>
        <v>Tab7_Cell_C7</v>
      </c>
    </row>
    <row r="792" spans="1:20" s="244" customFormat="1" ht="38.25" customHeight="1" x14ac:dyDescent="0.2">
      <c r="A792" s="244" t="str">
        <f t="shared" si="23"/>
        <v>Tab7_Cell_C8</v>
      </c>
      <c r="B792" s="250">
        <v>7</v>
      </c>
      <c r="C792" s="250"/>
      <c r="D792" s="250" t="s">
        <v>1110</v>
      </c>
      <c r="E792" s="394" t="s">
        <v>5906</v>
      </c>
      <c r="F792" s="394" t="s">
        <v>5907</v>
      </c>
      <c r="G792" s="394" t="s">
        <v>5908</v>
      </c>
      <c r="H792" s="394" t="s">
        <v>5909</v>
      </c>
      <c r="I792" s="394" t="s">
        <v>5910</v>
      </c>
      <c r="J792" s="394" t="s">
        <v>5911</v>
      </c>
      <c r="K792" s="394" t="s">
        <v>5912</v>
      </c>
      <c r="L792" s="394" t="s">
        <v>5913</v>
      </c>
      <c r="M792" s="394" t="s">
        <v>5914</v>
      </c>
      <c r="N792" s="394" t="s">
        <v>5915</v>
      </c>
      <c r="O792" s="394" t="s">
        <v>5916</v>
      </c>
      <c r="P792" s="394" t="s">
        <v>5917</v>
      </c>
      <c r="Q792" s="394" t="s">
        <v>8006</v>
      </c>
      <c r="R792" s="394" t="s">
        <v>9531</v>
      </c>
      <c r="S792" s="394" t="s">
        <v>5918</v>
      </c>
      <c r="T792" s="244" t="str">
        <f t="shared" si="22"/>
        <v>Tab7_Cell_C8</v>
      </c>
    </row>
    <row r="793" spans="1:20" s="244" customFormat="1" ht="25.5" customHeight="1" x14ac:dyDescent="0.2">
      <c r="A793" s="244" t="str">
        <f t="shared" si="23"/>
        <v>Tab7_Cell_C9</v>
      </c>
      <c r="B793" s="250">
        <v>7</v>
      </c>
      <c r="C793" s="250"/>
      <c r="D793" s="250" t="s">
        <v>755</v>
      </c>
      <c r="E793" s="394" t="s">
        <v>5919</v>
      </c>
      <c r="F793" s="394" t="s">
        <v>5920</v>
      </c>
      <c r="G793" s="394" t="s">
        <v>5921</v>
      </c>
      <c r="H793" s="394" t="s">
        <v>5922</v>
      </c>
      <c r="I793" s="394" t="s">
        <v>5923</v>
      </c>
      <c r="J793" s="394" t="s">
        <v>5924</v>
      </c>
      <c r="K793" s="394" t="s">
        <v>5925</v>
      </c>
      <c r="L793" s="394" t="s">
        <v>5926</v>
      </c>
      <c r="M793" s="394" t="s">
        <v>5927</v>
      </c>
      <c r="N793" s="394" t="s">
        <v>5928</v>
      </c>
      <c r="O793" s="394" t="s">
        <v>5929</v>
      </c>
      <c r="P793" s="394" t="s">
        <v>5930</v>
      </c>
      <c r="Q793" s="394" t="s">
        <v>8007</v>
      </c>
      <c r="R793" s="394" t="s">
        <v>10060</v>
      </c>
      <c r="S793" s="394" t="s">
        <v>5931</v>
      </c>
      <c r="T793" s="244" t="str">
        <f t="shared" si="22"/>
        <v>Tab7_Cell_C9</v>
      </c>
    </row>
    <row r="794" spans="1:20" s="244" customFormat="1" ht="102" customHeight="1" x14ac:dyDescent="0.2">
      <c r="A794" s="244" t="str">
        <f t="shared" si="23"/>
        <v>Tab7_Cell_C18</v>
      </c>
      <c r="B794" s="250">
        <v>7</v>
      </c>
      <c r="C794" s="250"/>
      <c r="D794" s="250" t="s">
        <v>1230</v>
      </c>
      <c r="E794" s="394" t="s">
        <v>5932</v>
      </c>
      <c r="F794" s="394" t="s">
        <v>5933</v>
      </c>
      <c r="G794" s="394" t="s">
        <v>5934</v>
      </c>
      <c r="H794" s="394" t="s">
        <v>5935</v>
      </c>
      <c r="I794" s="394" t="s">
        <v>5936</v>
      </c>
      <c r="J794" s="394" t="s">
        <v>10614</v>
      </c>
      <c r="K794" s="394" t="s">
        <v>5937</v>
      </c>
      <c r="L794" s="394" t="s">
        <v>5938</v>
      </c>
      <c r="M794" s="394" t="s">
        <v>5939</v>
      </c>
      <c r="N794" s="394" t="s">
        <v>5940</v>
      </c>
      <c r="O794" s="394" t="s">
        <v>5941</v>
      </c>
      <c r="P794" s="394" t="s">
        <v>5942</v>
      </c>
      <c r="Q794" s="397" t="s">
        <v>10913</v>
      </c>
      <c r="R794" s="394" t="s">
        <v>9532</v>
      </c>
      <c r="S794" s="394" t="s">
        <v>5943</v>
      </c>
      <c r="T794" s="244" t="str">
        <f t="shared" si="22"/>
        <v>Tab7_Cell_C18</v>
      </c>
    </row>
    <row r="795" spans="1:20" s="244" customFormat="1" ht="38.25" customHeight="1" x14ac:dyDescent="0.2">
      <c r="A795" s="244" t="str">
        <f t="shared" si="23"/>
        <v>Tab7_Cell_C19</v>
      </c>
      <c r="B795" s="250">
        <v>7</v>
      </c>
      <c r="C795" s="250"/>
      <c r="D795" s="250" t="s">
        <v>5944</v>
      </c>
      <c r="E795" s="394" t="s">
        <v>5945</v>
      </c>
      <c r="F795" s="394" t="s">
        <v>5946</v>
      </c>
      <c r="G795" s="394" t="s">
        <v>5947</v>
      </c>
      <c r="H795" s="394" t="s">
        <v>5948</v>
      </c>
      <c r="I795" s="394" t="s">
        <v>5949</v>
      </c>
      <c r="J795" s="394" t="s">
        <v>5950</v>
      </c>
      <c r="K795" s="394" t="s">
        <v>5951</v>
      </c>
      <c r="L795" s="394" t="s">
        <v>5952</v>
      </c>
      <c r="M795" s="394" t="s">
        <v>5953</v>
      </c>
      <c r="N795" s="394" t="s">
        <v>5954</v>
      </c>
      <c r="O795" s="394" t="s">
        <v>5955</v>
      </c>
      <c r="P795" s="394" t="s">
        <v>5956</v>
      </c>
      <c r="Q795" s="394" t="s">
        <v>8008</v>
      </c>
      <c r="R795" s="394" t="s">
        <v>9533</v>
      </c>
      <c r="S795" s="394" t="s">
        <v>5957</v>
      </c>
      <c r="T795" s="244" t="str">
        <f t="shared" si="22"/>
        <v>Tab7_Cell_C19</v>
      </c>
    </row>
    <row r="796" spans="1:20" s="244" customFormat="1" ht="25.5" customHeight="1" x14ac:dyDescent="0.2">
      <c r="A796" s="244" t="str">
        <f t="shared" si="23"/>
        <v>Tab7_Cell_C23</v>
      </c>
      <c r="B796" s="250">
        <v>7</v>
      </c>
      <c r="C796" s="250"/>
      <c r="D796" s="250" t="s">
        <v>880</v>
      </c>
      <c r="E796" s="394" t="s">
        <v>5958</v>
      </c>
      <c r="F796" s="394" t="s">
        <v>5959</v>
      </c>
      <c r="G796" s="394" t="s">
        <v>5960</v>
      </c>
      <c r="H796" s="394" t="s">
        <v>5961</v>
      </c>
      <c r="I796" s="394" t="s">
        <v>5962</v>
      </c>
      <c r="J796" s="394" t="s">
        <v>5963</v>
      </c>
      <c r="K796" s="394" t="s">
        <v>5964</v>
      </c>
      <c r="L796" s="394" t="s">
        <v>5965</v>
      </c>
      <c r="M796" s="394" t="s">
        <v>5966</v>
      </c>
      <c r="N796" s="394" t="s">
        <v>5967</v>
      </c>
      <c r="O796" s="394" t="s">
        <v>5968</v>
      </c>
      <c r="P796" s="394" t="s">
        <v>5969</v>
      </c>
      <c r="Q796" s="394" t="s">
        <v>8009</v>
      </c>
      <c r="R796" s="394" t="s">
        <v>9534</v>
      </c>
      <c r="S796" s="394" t="s">
        <v>5970</v>
      </c>
      <c r="T796" s="244" t="str">
        <f t="shared" si="22"/>
        <v>Tab7_Cell_C23</v>
      </c>
    </row>
    <row r="797" spans="1:20" s="244" customFormat="1" ht="25.5" customHeight="1" x14ac:dyDescent="0.2">
      <c r="A797" s="244" t="str">
        <f t="shared" si="23"/>
        <v>Tab7_Cell_C24</v>
      </c>
      <c r="B797" s="250">
        <v>7</v>
      </c>
      <c r="C797" s="250"/>
      <c r="D797" s="250" t="s">
        <v>894</v>
      </c>
      <c r="E797" s="394" t="s">
        <v>5971</v>
      </c>
      <c r="F797" s="394" t="s">
        <v>5972</v>
      </c>
      <c r="G797" s="394" t="s">
        <v>5973</v>
      </c>
      <c r="H797" s="394" t="s">
        <v>5974</v>
      </c>
      <c r="I797" s="394" t="s">
        <v>5975</v>
      </c>
      <c r="J797" s="394" t="s">
        <v>5976</v>
      </c>
      <c r="K797" s="394" t="s">
        <v>5977</v>
      </c>
      <c r="L797" s="394" t="s">
        <v>5978</v>
      </c>
      <c r="M797" s="394" t="s">
        <v>5979</v>
      </c>
      <c r="N797" s="394" t="s">
        <v>5980</v>
      </c>
      <c r="O797" s="394" t="s">
        <v>5981</v>
      </c>
      <c r="P797" s="394" t="s">
        <v>5982</v>
      </c>
      <c r="Q797" s="394" t="s">
        <v>8010</v>
      </c>
      <c r="R797" s="394" t="s">
        <v>9535</v>
      </c>
      <c r="S797" s="394" t="s">
        <v>5983</v>
      </c>
      <c r="T797" s="244" t="str">
        <f t="shared" si="22"/>
        <v>Tab7_Cell_C24</v>
      </c>
    </row>
    <row r="798" spans="1:20" s="244" customFormat="1" ht="25.5" customHeight="1" x14ac:dyDescent="0.2">
      <c r="A798" s="244" t="str">
        <f t="shared" si="23"/>
        <v>Tab7_Cell_C28</v>
      </c>
      <c r="B798" s="250">
        <v>7</v>
      </c>
      <c r="C798" s="250"/>
      <c r="D798" s="250" t="s">
        <v>2935</v>
      </c>
      <c r="E798" s="394" t="s">
        <v>5984</v>
      </c>
      <c r="F798" s="394" t="s">
        <v>5985</v>
      </c>
      <c r="G798" s="394" t="s">
        <v>5986</v>
      </c>
      <c r="H798" s="394" t="s">
        <v>5987</v>
      </c>
      <c r="I798" s="394" t="s">
        <v>5988</v>
      </c>
      <c r="J798" s="394" t="s">
        <v>5989</v>
      </c>
      <c r="K798" s="394" t="s">
        <v>5990</v>
      </c>
      <c r="L798" s="394" t="s">
        <v>5991</v>
      </c>
      <c r="M798" s="394" t="s">
        <v>5992</v>
      </c>
      <c r="N798" s="394" t="s">
        <v>5993</v>
      </c>
      <c r="O798" s="394" t="s">
        <v>5994</v>
      </c>
      <c r="P798" s="394" t="s">
        <v>5995</v>
      </c>
      <c r="Q798" s="394" t="s">
        <v>8011</v>
      </c>
      <c r="R798" s="394" t="s">
        <v>9536</v>
      </c>
      <c r="S798" s="394" t="s">
        <v>5996</v>
      </c>
      <c r="T798" s="244" t="str">
        <f t="shared" si="22"/>
        <v>Tab7_Cell_C28</v>
      </c>
    </row>
    <row r="799" spans="1:20" s="244" customFormat="1" ht="25.5" customHeight="1" x14ac:dyDescent="0.2">
      <c r="A799" s="244" t="str">
        <f t="shared" si="23"/>
        <v>Tab7_Cell_C29</v>
      </c>
      <c r="B799" s="250">
        <v>7</v>
      </c>
      <c r="C799" s="250"/>
      <c r="D799" s="250" t="s">
        <v>2948</v>
      </c>
      <c r="E799" s="394" t="s">
        <v>5997</v>
      </c>
      <c r="F799" s="394" t="s">
        <v>5998</v>
      </c>
      <c r="G799" s="394" t="s">
        <v>5999</v>
      </c>
      <c r="H799" s="394" t="s">
        <v>6000</v>
      </c>
      <c r="I799" s="394" t="s">
        <v>6001</v>
      </c>
      <c r="J799" s="394" t="s">
        <v>6002</v>
      </c>
      <c r="K799" s="394" t="s">
        <v>6003</v>
      </c>
      <c r="L799" s="394" t="s">
        <v>6004</v>
      </c>
      <c r="M799" s="394" t="s">
        <v>6005</v>
      </c>
      <c r="N799" s="394" t="s">
        <v>6006</v>
      </c>
      <c r="O799" s="394" t="s">
        <v>6007</v>
      </c>
      <c r="P799" s="394" t="s">
        <v>6008</v>
      </c>
      <c r="Q799" s="394" t="s">
        <v>8012</v>
      </c>
      <c r="R799" s="394" t="s">
        <v>10061</v>
      </c>
      <c r="S799" s="394" t="s">
        <v>6009</v>
      </c>
      <c r="T799" s="244" t="str">
        <f t="shared" si="22"/>
        <v>Tab7_Cell_C29</v>
      </c>
    </row>
    <row r="800" spans="1:20" s="244" customFormat="1" ht="25.5" customHeight="1" x14ac:dyDescent="0.2">
      <c r="A800" s="244" t="str">
        <f t="shared" si="23"/>
        <v>Tab7_Cell_C30</v>
      </c>
      <c r="B800" s="250">
        <v>7</v>
      </c>
      <c r="C800" s="250"/>
      <c r="D800" s="250" t="s">
        <v>922</v>
      </c>
      <c r="E800" s="394" t="s">
        <v>6010</v>
      </c>
      <c r="F800" s="394" t="s">
        <v>6011</v>
      </c>
      <c r="G800" s="394" t="s">
        <v>6012</v>
      </c>
      <c r="H800" s="394" t="s">
        <v>6013</v>
      </c>
      <c r="I800" s="394" t="s">
        <v>6014</v>
      </c>
      <c r="J800" s="394" t="s">
        <v>6015</v>
      </c>
      <c r="K800" s="394" t="s">
        <v>6016</v>
      </c>
      <c r="L800" s="394" t="s">
        <v>6017</v>
      </c>
      <c r="M800" s="394" t="s">
        <v>6018</v>
      </c>
      <c r="N800" s="394" t="s">
        <v>6019</v>
      </c>
      <c r="O800" s="394" t="s">
        <v>6020</v>
      </c>
      <c r="P800" s="394" t="s">
        <v>6021</v>
      </c>
      <c r="Q800" s="394" t="s">
        <v>8013</v>
      </c>
      <c r="R800" s="394" t="s">
        <v>9537</v>
      </c>
      <c r="S800" s="394" t="s">
        <v>6022</v>
      </c>
      <c r="T800" s="244" t="str">
        <f t="shared" ref="T800:T863" si="24">A800</f>
        <v>Tab7_Cell_C30</v>
      </c>
    </row>
    <row r="801" spans="1:21" ht="25.5" customHeight="1" x14ac:dyDescent="0.2">
      <c r="A801" s="244" t="str">
        <f t="shared" si="23"/>
        <v>Tab7_Cell_C31</v>
      </c>
      <c r="B801" s="250">
        <v>7</v>
      </c>
      <c r="C801" s="250"/>
      <c r="D801" s="250" t="s">
        <v>935</v>
      </c>
      <c r="E801" s="394" t="s">
        <v>6023</v>
      </c>
      <c r="F801" s="394" t="s">
        <v>6024</v>
      </c>
      <c r="G801" s="394" t="s">
        <v>6025</v>
      </c>
      <c r="H801" s="394" t="s">
        <v>6026</v>
      </c>
      <c r="I801" s="394" t="s">
        <v>6027</v>
      </c>
      <c r="J801" s="394" t="s">
        <v>6028</v>
      </c>
      <c r="K801" s="394" t="s">
        <v>6029</v>
      </c>
      <c r="L801" s="394" t="s">
        <v>6030</v>
      </c>
      <c r="M801" s="394" t="s">
        <v>6031</v>
      </c>
      <c r="N801" s="394" t="s">
        <v>6032</v>
      </c>
      <c r="O801" s="394" t="s">
        <v>6033</v>
      </c>
      <c r="P801" s="394" t="s">
        <v>6034</v>
      </c>
      <c r="Q801" s="394" t="s">
        <v>8014</v>
      </c>
      <c r="R801" s="394" t="s">
        <v>10062</v>
      </c>
      <c r="S801" s="394" t="s">
        <v>6035</v>
      </c>
      <c r="T801" s="244" t="str">
        <f t="shared" si="24"/>
        <v>Tab7_Cell_C31</v>
      </c>
      <c r="U801" s="244"/>
    </row>
    <row r="802" spans="1:21" ht="38.25" customHeight="1" x14ac:dyDescent="0.2">
      <c r="A802" s="244" t="str">
        <f t="shared" si="23"/>
        <v>Tab7_Cell_C35</v>
      </c>
      <c r="B802" s="250">
        <v>7</v>
      </c>
      <c r="C802" s="250"/>
      <c r="D802" s="250" t="s">
        <v>985</v>
      </c>
      <c r="E802" s="394" t="s">
        <v>6036</v>
      </c>
      <c r="F802" s="394" t="s">
        <v>6037</v>
      </c>
      <c r="G802" s="394" t="s">
        <v>6038</v>
      </c>
      <c r="H802" s="394" t="s">
        <v>6039</v>
      </c>
      <c r="I802" s="394" t="s">
        <v>6040</v>
      </c>
      <c r="J802" s="394" t="s">
        <v>6041</v>
      </c>
      <c r="K802" s="394" t="s">
        <v>6042</v>
      </c>
      <c r="L802" s="394" t="s">
        <v>6043</v>
      </c>
      <c r="M802" s="394" t="s">
        <v>6044</v>
      </c>
      <c r="N802" s="394" t="s">
        <v>6045</v>
      </c>
      <c r="O802" s="394" t="s">
        <v>6046</v>
      </c>
      <c r="P802" s="394" t="s">
        <v>6047</v>
      </c>
      <c r="Q802" s="394" t="s">
        <v>8015</v>
      </c>
      <c r="R802" s="394" t="s">
        <v>10063</v>
      </c>
      <c r="S802" s="394" t="s">
        <v>6048</v>
      </c>
      <c r="T802" s="244" t="str">
        <f t="shared" si="24"/>
        <v>Tab7_Cell_C35</v>
      </c>
      <c r="U802" s="244"/>
    </row>
    <row r="803" spans="1:21" ht="25.5" customHeight="1" x14ac:dyDescent="0.2">
      <c r="A803" s="244" t="str">
        <f t="shared" si="23"/>
        <v>Tab7_Cell_C37</v>
      </c>
      <c r="B803" s="250">
        <v>7</v>
      </c>
      <c r="C803" s="250"/>
      <c r="D803" s="250" t="s">
        <v>1009</v>
      </c>
      <c r="E803" s="394" t="s">
        <v>6049</v>
      </c>
      <c r="F803" s="394" t="s">
        <v>6050</v>
      </c>
      <c r="G803" s="394" t="s">
        <v>6051</v>
      </c>
      <c r="H803" s="394" t="s">
        <v>6052</v>
      </c>
      <c r="I803" s="394" t="s">
        <v>6053</v>
      </c>
      <c r="J803" s="394" t="s">
        <v>6054</v>
      </c>
      <c r="K803" s="394" t="s">
        <v>6055</v>
      </c>
      <c r="L803" s="394" t="s">
        <v>6056</v>
      </c>
      <c r="M803" s="394" t="s">
        <v>6057</v>
      </c>
      <c r="N803" s="394" t="s">
        <v>6058</v>
      </c>
      <c r="O803" s="394" t="s">
        <v>6059</v>
      </c>
      <c r="P803" s="394" t="s">
        <v>6060</v>
      </c>
      <c r="Q803" s="394" t="s">
        <v>8016</v>
      </c>
      <c r="R803" s="394" t="s">
        <v>10064</v>
      </c>
      <c r="S803" s="394" t="s">
        <v>6061</v>
      </c>
      <c r="T803" s="244" t="str">
        <f t="shared" si="24"/>
        <v>Tab7_Cell_C37</v>
      </c>
      <c r="U803" s="244"/>
    </row>
    <row r="804" spans="1:21" ht="89.25" customHeight="1" x14ac:dyDescent="0.2">
      <c r="A804" s="244" t="str">
        <f t="shared" si="23"/>
        <v>Tab7_Cell_C39</v>
      </c>
      <c r="B804" s="250">
        <v>7</v>
      </c>
      <c r="C804" s="250"/>
      <c r="D804" s="250" t="s">
        <v>1032</v>
      </c>
      <c r="E804" s="394" t="s">
        <v>6062</v>
      </c>
      <c r="F804" s="394" t="s">
        <v>6063</v>
      </c>
      <c r="G804" s="394" t="s">
        <v>6064</v>
      </c>
      <c r="H804" s="394" t="s">
        <v>6065</v>
      </c>
      <c r="I804" s="394" t="s">
        <v>6066</v>
      </c>
      <c r="J804" s="394" t="s">
        <v>6067</v>
      </c>
      <c r="K804" s="394" t="s">
        <v>6068</v>
      </c>
      <c r="L804" s="394" t="s">
        <v>6069</v>
      </c>
      <c r="M804" s="394" t="s">
        <v>6070</v>
      </c>
      <c r="N804" s="394" t="s">
        <v>6071</v>
      </c>
      <c r="O804" s="394" t="s">
        <v>6072</v>
      </c>
      <c r="P804" s="394" t="s">
        <v>6073</v>
      </c>
      <c r="Q804" s="394" t="s">
        <v>8017</v>
      </c>
      <c r="R804" s="394" t="s">
        <v>10065</v>
      </c>
      <c r="S804" s="394" t="s">
        <v>6074</v>
      </c>
      <c r="T804" s="244" t="str">
        <f t="shared" si="24"/>
        <v>Tab7_Cell_C39</v>
      </c>
      <c r="U804" s="244"/>
    </row>
    <row r="805" spans="1:21" ht="38.25" customHeight="1" x14ac:dyDescent="0.2">
      <c r="A805" s="244" t="str">
        <f t="shared" si="23"/>
        <v>Tab7_Cell_C41</v>
      </c>
      <c r="B805" s="250">
        <v>7</v>
      </c>
      <c r="C805" s="250"/>
      <c r="D805" s="250" t="s">
        <v>1292</v>
      </c>
      <c r="E805" s="394" t="s">
        <v>6075</v>
      </c>
      <c r="F805" s="394" t="s">
        <v>6076</v>
      </c>
      <c r="G805" s="394" t="s">
        <v>6077</v>
      </c>
      <c r="H805" s="394" t="s">
        <v>6078</v>
      </c>
      <c r="I805" s="394" t="s">
        <v>6079</v>
      </c>
      <c r="J805" s="394" t="s">
        <v>6080</v>
      </c>
      <c r="K805" s="394" t="s">
        <v>6081</v>
      </c>
      <c r="L805" s="394" t="s">
        <v>6082</v>
      </c>
      <c r="M805" s="394" t="s">
        <v>6083</v>
      </c>
      <c r="N805" s="394" t="s">
        <v>6084</v>
      </c>
      <c r="O805" s="394" t="s">
        <v>6085</v>
      </c>
      <c r="P805" s="394" t="s">
        <v>6086</v>
      </c>
      <c r="Q805" s="394" t="s">
        <v>8018</v>
      </c>
      <c r="R805" s="394" t="s">
        <v>9538</v>
      </c>
      <c r="S805" s="394" t="s">
        <v>6087</v>
      </c>
      <c r="T805" s="244" t="str">
        <f t="shared" si="24"/>
        <v>Tab7_Cell_C41</v>
      </c>
      <c r="U805" s="244"/>
    </row>
    <row r="806" spans="1:21" ht="38.25" customHeight="1" x14ac:dyDescent="0.2">
      <c r="A806" s="244" t="str">
        <f t="shared" si="23"/>
        <v>Tab7_Cell_C42</v>
      </c>
      <c r="B806" s="250">
        <v>7</v>
      </c>
      <c r="C806" s="250"/>
      <c r="D806" s="250" t="s">
        <v>1305</v>
      </c>
      <c r="E806" s="394" t="s">
        <v>6088</v>
      </c>
      <c r="F806" s="394" t="s">
        <v>6089</v>
      </c>
      <c r="G806" s="394" t="s">
        <v>6090</v>
      </c>
      <c r="H806" s="394" t="s">
        <v>6091</v>
      </c>
      <c r="I806" s="394" t="s">
        <v>6092</v>
      </c>
      <c r="J806" s="394" t="s">
        <v>6093</v>
      </c>
      <c r="K806" s="394" t="s">
        <v>6094</v>
      </c>
      <c r="L806" s="394" t="s">
        <v>8629</v>
      </c>
      <c r="M806" s="394" t="s">
        <v>6095</v>
      </c>
      <c r="N806" s="394" t="s">
        <v>6096</v>
      </c>
      <c r="O806" s="394" t="s">
        <v>6097</v>
      </c>
      <c r="P806" s="394" t="s">
        <v>6098</v>
      </c>
      <c r="Q806" s="394" t="s">
        <v>8019</v>
      </c>
      <c r="R806" s="394" t="s">
        <v>9539</v>
      </c>
      <c r="S806" s="394" t="s">
        <v>6099</v>
      </c>
      <c r="T806" s="244" t="str">
        <f t="shared" si="24"/>
        <v>Tab7_Cell_C42</v>
      </c>
      <c r="U806" s="244"/>
    </row>
    <row r="807" spans="1:21" ht="89.25" customHeight="1" x14ac:dyDescent="0.2">
      <c r="A807" s="244" t="str">
        <f t="shared" si="23"/>
        <v>Tab7_Cell_C43</v>
      </c>
      <c r="B807" s="250">
        <v>7</v>
      </c>
      <c r="C807" s="250"/>
      <c r="D807" s="250" t="s">
        <v>1319</v>
      </c>
      <c r="E807" s="394" t="s">
        <v>7100</v>
      </c>
      <c r="F807" s="394" t="s">
        <v>7107</v>
      </c>
      <c r="G807" s="394" t="s">
        <v>7111</v>
      </c>
      <c r="H807" s="394" t="s">
        <v>7084</v>
      </c>
      <c r="I807" s="394" t="s">
        <v>7118</v>
      </c>
      <c r="J807" s="394" t="s">
        <v>7124</v>
      </c>
      <c r="K807" s="394" t="s">
        <v>7173</v>
      </c>
      <c r="L807" s="394" t="s">
        <v>7130</v>
      </c>
      <c r="M807" s="394" t="s">
        <v>7136</v>
      </c>
      <c r="N807" s="394" t="s">
        <v>7142</v>
      </c>
      <c r="O807" s="394" t="s">
        <v>7148</v>
      </c>
      <c r="P807" s="394" t="s">
        <v>7156</v>
      </c>
      <c r="Q807" s="394" t="s">
        <v>8086</v>
      </c>
      <c r="R807" s="405" t="s">
        <v>10856</v>
      </c>
      <c r="S807" s="394" t="s">
        <v>7166</v>
      </c>
      <c r="T807" s="244" t="str">
        <f t="shared" si="24"/>
        <v>Tab7_Cell_C43</v>
      </c>
      <c r="U807" s="244"/>
    </row>
    <row r="808" spans="1:21" ht="408" x14ac:dyDescent="0.2">
      <c r="A808" s="244" t="str">
        <f t="shared" si="23"/>
        <v>Tab7_Cell_C44</v>
      </c>
      <c r="B808" s="250">
        <v>7</v>
      </c>
      <c r="C808" s="250"/>
      <c r="D808" s="250" t="s">
        <v>1044</v>
      </c>
      <c r="E808" s="390" t="s">
        <v>11210</v>
      </c>
      <c r="F808" s="390" t="s">
        <v>11211</v>
      </c>
      <c r="G808" s="390" t="s">
        <v>11212</v>
      </c>
      <c r="H808" s="390" t="s">
        <v>11213</v>
      </c>
      <c r="I808" s="390" t="s">
        <v>11214</v>
      </c>
      <c r="J808" s="390" t="s">
        <v>11215</v>
      </c>
      <c r="K808" s="399" t="s">
        <v>11216</v>
      </c>
      <c r="L808" s="390" t="s">
        <v>11217</v>
      </c>
      <c r="M808" s="390" t="s">
        <v>11218</v>
      </c>
      <c r="N808" s="390" t="s">
        <v>11219</v>
      </c>
      <c r="O808" s="390" t="s">
        <v>11220</v>
      </c>
      <c r="P808" s="390" t="s">
        <v>11221</v>
      </c>
      <c r="Q808" s="397" t="s">
        <v>11222</v>
      </c>
      <c r="R808" s="390" t="s">
        <v>11223</v>
      </c>
      <c r="S808" s="390" t="s">
        <v>11224</v>
      </c>
      <c r="T808" s="244" t="str">
        <f t="shared" si="24"/>
        <v>Tab7_Cell_C44</v>
      </c>
      <c r="U808" s="311" t="s">
        <v>11225</v>
      </c>
    </row>
    <row r="809" spans="1:21" ht="229.5" customHeight="1" x14ac:dyDescent="0.2">
      <c r="A809" s="244" t="str">
        <f t="shared" si="23"/>
        <v>Tab7_Cell_C46</v>
      </c>
      <c r="B809" s="250">
        <v>7</v>
      </c>
      <c r="C809" s="250"/>
      <c r="D809" s="250" t="s">
        <v>6100</v>
      </c>
      <c r="E809" s="405" t="s">
        <v>10772</v>
      </c>
      <c r="F809" s="390" t="s">
        <v>10489</v>
      </c>
      <c r="G809" s="390" t="s">
        <v>10101</v>
      </c>
      <c r="H809" s="390" t="s">
        <v>10102</v>
      </c>
      <c r="I809" s="390" t="s">
        <v>10103</v>
      </c>
      <c r="J809" s="390" t="s">
        <v>10104</v>
      </c>
      <c r="K809" s="399" t="s">
        <v>10105</v>
      </c>
      <c r="L809" s="390" t="s">
        <v>10106</v>
      </c>
      <c r="M809" s="390" t="s">
        <v>10107</v>
      </c>
      <c r="N809" s="390" t="s">
        <v>10108</v>
      </c>
      <c r="O809" s="390" t="s">
        <v>10109</v>
      </c>
      <c r="P809" s="390" t="s">
        <v>10110</v>
      </c>
      <c r="Q809" s="397" t="s">
        <v>10914</v>
      </c>
      <c r="R809" s="390" t="s">
        <v>10111</v>
      </c>
      <c r="S809" s="390" t="s">
        <v>10112</v>
      </c>
      <c r="T809" s="244" t="str">
        <f t="shared" si="24"/>
        <v>Tab7_Cell_C46</v>
      </c>
      <c r="U809" s="311" t="s">
        <v>10487</v>
      </c>
    </row>
    <row r="810" spans="1:21" ht="89.25" customHeight="1" x14ac:dyDescent="0.2">
      <c r="A810" s="244" t="str">
        <f t="shared" si="23"/>
        <v>Tab7_Cell_C48</v>
      </c>
      <c r="B810" s="250">
        <v>7</v>
      </c>
      <c r="C810" s="250"/>
      <c r="D810" s="250" t="s">
        <v>3043</v>
      </c>
      <c r="E810" s="394" t="s">
        <v>7101</v>
      </c>
      <c r="F810" s="394" t="s">
        <v>7108</v>
      </c>
      <c r="G810" s="394" t="s">
        <v>7112</v>
      </c>
      <c r="H810" s="394" t="s">
        <v>7085</v>
      </c>
      <c r="I810" s="394" t="s">
        <v>7183</v>
      </c>
      <c r="J810" s="394" t="s">
        <v>7125</v>
      </c>
      <c r="K810" s="394" t="s">
        <v>7174</v>
      </c>
      <c r="L810" s="394" t="s">
        <v>7131</v>
      </c>
      <c r="M810" s="394" t="s">
        <v>7137</v>
      </c>
      <c r="N810" s="394" t="s">
        <v>7143</v>
      </c>
      <c r="O810" s="394" t="s">
        <v>7149</v>
      </c>
      <c r="P810" s="394" t="s">
        <v>7157</v>
      </c>
      <c r="Q810" s="394" t="s">
        <v>8087</v>
      </c>
      <c r="R810" s="394" t="s">
        <v>10066</v>
      </c>
      <c r="S810" s="394" t="s">
        <v>7167</v>
      </c>
      <c r="T810" s="244" t="str">
        <f t="shared" si="24"/>
        <v>Tab7_Cell_C48</v>
      </c>
      <c r="U810" s="244"/>
    </row>
    <row r="811" spans="1:21" ht="153" customHeight="1" x14ac:dyDescent="0.2">
      <c r="A811" s="244" t="str">
        <f t="shared" si="23"/>
        <v>Tab7_Cell_C50</v>
      </c>
      <c r="B811" s="250">
        <v>7</v>
      </c>
      <c r="C811" s="250"/>
      <c r="D811" s="250" t="s">
        <v>1070</v>
      </c>
      <c r="E811" s="394" t="s">
        <v>7185</v>
      </c>
      <c r="F811" s="394" t="s">
        <v>7488</v>
      </c>
      <c r="G811" s="394" t="s">
        <v>7184</v>
      </c>
      <c r="H811" s="394" t="s">
        <v>7086</v>
      </c>
      <c r="I811" s="394" t="s">
        <v>7119</v>
      </c>
      <c r="J811" s="394" t="s">
        <v>7186</v>
      </c>
      <c r="K811" s="394" t="s">
        <v>7158</v>
      </c>
      <c r="L811" s="394" t="s">
        <v>7455</v>
      </c>
      <c r="M811" s="394" t="s">
        <v>7138</v>
      </c>
      <c r="N811" s="394" t="s">
        <v>7160</v>
      </c>
      <c r="O811" s="394" t="s">
        <v>7150</v>
      </c>
      <c r="P811" s="394" t="s">
        <v>7159</v>
      </c>
      <c r="Q811" s="397" t="s">
        <v>10915</v>
      </c>
      <c r="R811" s="405" t="s">
        <v>10857</v>
      </c>
      <c r="S811" s="394" t="s">
        <v>7168</v>
      </c>
      <c r="T811" s="244" t="str">
        <f t="shared" si="24"/>
        <v>Tab7_Cell_C50</v>
      </c>
      <c r="U811" s="244"/>
    </row>
    <row r="812" spans="1:21" ht="38.25" customHeight="1" x14ac:dyDescent="0.2">
      <c r="A812" s="244" t="str">
        <f t="shared" ref="A812:A861" si="25">"Tab"&amp;B812&amp;"_Cell_"&amp;+D812</f>
        <v>Tab7_Cell_C52</v>
      </c>
      <c r="B812" s="250">
        <v>7</v>
      </c>
      <c r="C812" s="250"/>
      <c r="D812" s="250" t="s">
        <v>6101</v>
      </c>
      <c r="E812" s="394" t="s">
        <v>6102</v>
      </c>
      <c r="F812" s="394" t="s">
        <v>6103</v>
      </c>
      <c r="G812" s="394" t="s">
        <v>6104</v>
      </c>
      <c r="H812" s="394" t="s">
        <v>6105</v>
      </c>
      <c r="I812" s="394" t="s">
        <v>6106</v>
      </c>
      <c r="J812" s="394" t="s">
        <v>6107</v>
      </c>
      <c r="K812" s="394" t="s">
        <v>6108</v>
      </c>
      <c r="L812" s="394" t="s">
        <v>6109</v>
      </c>
      <c r="M812" s="394" t="s">
        <v>6110</v>
      </c>
      <c r="N812" s="394" t="s">
        <v>6111</v>
      </c>
      <c r="O812" s="394" t="s">
        <v>6112</v>
      </c>
      <c r="P812" s="394" t="s">
        <v>6113</v>
      </c>
      <c r="Q812" s="394" t="s">
        <v>8020</v>
      </c>
      <c r="R812" s="394" t="s">
        <v>10067</v>
      </c>
      <c r="S812" s="394" t="s">
        <v>6114</v>
      </c>
      <c r="T812" s="244" t="str">
        <f t="shared" si="24"/>
        <v>Tab7_Cell_C52</v>
      </c>
      <c r="U812" s="244"/>
    </row>
    <row r="813" spans="1:21" ht="102" customHeight="1" x14ac:dyDescent="0.2">
      <c r="A813" s="244" t="str">
        <f t="shared" si="25"/>
        <v>Tab7_Cell_C54</v>
      </c>
      <c r="B813" s="250">
        <v>7</v>
      </c>
      <c r="C813" s="250"/>
      <c r="D813" s="250" t="s">
        <v>6115</v>
      </c>
      <c r="E813" s="394" t="s">
        <v>7102</v>
      </c>
      <c r="F813" s="394" t="s">
        <v>7109</v>
      </c>
      <c r="G813" s="394" t="s">
        <v>8572</v>
      </c>
      <c r="H813" s="394" t="s">
        <v>8360</v>
      </c>
      <c r="I813" s="394" t="s">
        <v>7120</v>
      </c>
      <c r="J813" s="394" t="s">
        <v>7126</v>
      </c>
      <c r="K813" s="394" t="s">
        <v>8590</v>
      </c>
      <c r="L813" s="394" t="s">
        <v>7132</v>
      </c>
      <c r="M813" s="394" t="s">
        <v>7139</v>
      </c>
      <c r="N813" s="394" t="s">
        <v>7144</v>
      </c>
      <c r="O813" s="394" t="s">
        <v>7151</v>
      </c>
      <c r="P813" s="394" t="s">
        <v>7162</v>
      </c>
      <c r="Q813" s="394" t="s">
        <v>8786</v>
      </c>
      <c r="R813" s="394" t="s">
        <v>9540</v>
      </c>
      <c r="S813" s="394" t="s">
        <v>8616</v>
      </c>
      <c r="T813" s="244" t="str">
        <f t="shared" si="24"/>
        <v>Tab7_Cell_C54</v>
      </c>
      <c r="U813" s="244"/>
    </row>
    <row r="814" spans="1:21" ht="63.75" customHeight="1" x14ac:dyDescent="0.2">
      <c r="A814" s="244" t="str">
        <f t="shared" si="25"/>
        <v>Tab7_Cell_C55</v>
      </c>
      <c r="B814" s="250">
        <v>7</v>
      </c>
      <c r="C814" s="250"/>
      <c r="D814" s="250" t="s">
        <v>6116</v>
      </c>
      <c r="E814" s="394" t="s">
        <v>7103</v>
      </c>
      <c r="F814" s="394" t="s">
        <v>7110</v>
      </c>
      <c r="G814" s="394" t="s">
        <v>7187</v>
      </c>
      <c r="H814" s="394" t="s">
        <v>7087</v>
      </c>
      <c r="I814" s="394" t="s">
        <v>7121</v>
      </c>
      <c r="J814" s="394" t="s">
        <v>7127</v>
      </c>
      <c r="K814" s="394" t="s">
        <v>7175</v>
      </c>
      <c r="L814" s="394" t="s">
        <v>7133</v>
      </c>
      <c r="M814" s="394" t="s">
        <v>7176</v>
      </c>
      <c r="N814" s="394" t="s">
        <v>7161</v>
      </c>
      <c r="O814" s="394" t="s">
        <v>7152</v>
      </c>
      <c r="P814" s="394" t="s">
        <v>7163</v>
      </c>
      <c r="Q814" s="397" t="s">
        <v>10916</v>
      </c>
      <c r="R814" s="394" t="s">
        <v>10068</v>
      </c>
      <c r="S814" s="394" t="s">
        <v>7169</v>
      </c>
      <c r="T814" s="244" t="str">
        <f t="shared" si="24"/>
        <v>Tab7_Cell_C55</v>
      </c>
      <c r="U814" s="244"/>
    </row>
    <row r="815" spans="1:21" ht="89.25" customHeight="1" x14ac:dyDescent="0.2">
      <c r="A815" s="244" t="str">
        <f t="shared" si="25"/>
        <v>Tab7_Cell_C56</v>
      </c>
      <c r="B815" s="250">
        <v>7</v>
      </c>
      <c r="C815" s="250"/>
      <c r="D815" s="250" t="s">
        <v>6117</v>
      </c>
      <c r="E815" s="394" t="s">
        <v>6118</v>
      </c>
      <c r="F815" s="394" t="s">
        <v>6119</v>
      </c>
      <c r="G815" s="394" t="s">
        <v>6120</v>
      </c>
      <c r="H815" s="394" t="s">
        <v>6121</v>
      </c>
      <c r="I815" s="394" t="s">
        <v>6122</v>
      </c>
      <c r="J815" s="394" t="s">
        <v>6123</v>
      </c>
      <c r="K815" s="394" t="s">
        <v>6124</v>
      </c>
      <c r="L815" s="394" t="s">
        <v>6125</v>
      </c>
      <c r="M815" s="394" t="s">
        <v>6126</v>
      </c>
      <c r="N815" s="394" t="s">
        <v>6127</v>
      </c>
      <c r="O815" s="394" t="s">
        <v>6128</v>
      </c>
      <c r="P815" s="394" t="s">
        <v>6129</v>
      </c>
      <c r="Q815" s="397" t="s">
        <v>10917</v>
      </c>
      <c r="R815" s="394" t="s">
        <v>9541</v>
      </c>
      <c r="S815" s="394" t="s">
        <v>6130</v>
      </c>
      <c r="T815" s="244" t="str">
        <f t="shared" si="24"/>
        <v>Tab7_Cell_C56</v>
      </c>
      <c r="U815" s="244"/>
    </row>
    <row r="816" spans="1:21" ht="89.25" customHeight="1" x14ac:dyDescent="0.2">
      <c r="A816" s="244" t="str">
        <f t="shared" si="25"/>
        <v>Tab7_Cell_C57</v>
      </c>
      <c r="B816" s="250">
        <v>7</v>
      </c>
      <c r="C816" s="250"/>
      <c r="D816" s="250" t="s">
        <v>2216</v>
      </c>
      <c r="E816" s="394" t="s">
        <v>8540</v>
      </c>
      <c r="F816" s="394" t="s">
        <v>11002</v>
      </c>
      <c r="G816" s="394" t="s">
        <v>8573</v>
      </c>
      <c r="H816" s="394" t="s">
        <v>8361</v>
      </c>
      <c r="I816" s="394" t="s">
        <v>6131</v>
      </c>
      <c r="J816" s="394" t="s">
        <v>10615</v>
      </c>
      <c r="K816" s="394" t="s">
        <v>8591</v>
      </c>
      <c r="L816" s="394" t="s">
        <v>6132</v>
      </c>
      <c r="M816" s="394" t="s">
        <v>6133</v>
      </c>
      <c r="N816" s="394" t="s">
        <v>6134</v>
      </c>
      <c r="O816" s="394" t="s">
        <v>6135</v>
      </c>
      <c r="P816" s="394" t="s">
        <v>6136</v>
      </c>
      <c r="Q816" s="394" t="s">
        <v>8787</v>
      </c>
      <c r="R816" s="394" t="s">
        <v>9542</v>
      </c>
      <c r="S816" s="394" t="s">
        <v>8617</v>
      </c>
      <c r="T816" s="244" t="str">
        <f t="shared" si="24"/>
        <v>Tab7_Cell_C57</v>
      </c>
      <c r="U816" s="244"/>
    </row>
    <row r="817" spans="1:21" ht="204" customHeight="1" x14ac:dyDescent="0.2">
      <c r="A817" s="244" t="str">
        <f t="shared" si="25"/>
        <v>Tab7_Cell_C59</v>
      </c>
      <c r="B817" s="250">
        <v>7</v>
      </c>
      <c r="C817" s="250"/>
      <c r="D817" s="250" t="s">
        <v>2244</v>
      </c>
      <c r="E817" s="390" t="s">
        <v>10088</v>
      </c>
      <c r="F817" s="390" t="s">
        <v>10089</v>
      </c>
      <c r="G817" s="390" t="s">
        <v>10090</v>
      </c>
      <c r="H817" s="390" t="s">
        <v>11006</v>
      </c>
      <c r="I817" s="390" t="s">
        <v>10091</v>
      </c>
      <c r="J817" s="390" t="s">
        <v>10092</v>
      </c>
      <c r="K817" s="399" t="s">
        <v>10814</v>
      </c>
      <c r="L817" s="390" t="s">
        <v>10093</v>
      </c>
      <c r="M817" s="390" t="s">
        <v>10094</v>
      </c>
      <c r="N817" s="390" t="s">
        <v>10095</v>
      </c>
      <c r="O817" s="390" t="s">
        <v>10096</v>
      </c>
      <c r="P817" s="390" t="s">
        <v>10097</v>
      </c>
      <c r="Q817" s="390" t="s">
        <v>10098</v>
      </c>
      <c r="R817" s="390" t="s">
        <v>10099</v>
      </c>
      <c r="S817" s="390" t="s">
        <v>10100</v>
      </c>
      <c r="T817" s="244" t="str">
        <f t="shared" si="24"/>
        <v>Tab7_Cell_C59</v>
      </c>
      <c r="U817" s="311" t="s">
        <v>10488</v>
      </c>
    </row>
    <row r="818" spans="1:21" ht="51" customHeight="1" x14ac:dyDescent="0.2">
      <c r="A818" s="244" t="str">
        <f t="shared" si="25"/>
        <v>Tab7_Cell_C60</v>
      </c>
      <c r="B818" s="250">
        <v>7</v>
      </c>
      <c r="C818" s="250"/>
      <c r="D818" s="250" t="s">
        <v>2245</v>
      </c>
      <c r="E818" s="394" t="s">
        <v>8548</v>
      </c>
      <c r="F818" s="394" t="s">
        <v>6137</v>
      </c>
      <c r="G818" s="394" t="s">
        <v>6138</v>
      </c>
      <c r="H818" s="394" t="s">
        <v>6139</v>
      </c>
      <c r="I818" s="394" t="s">
        <v>6140</v>
      </c>
      <c r="J818" s="394" t="s">
        <v>6141</v>
      </c>
      <c r="K818" s="394" t="s">
        <v>6142</v>
      </c>
      <c r="L818" s="394" t="s">
        <v>6143</v>
      </c>
      <c r="M818" s="394" t="s">
        <v>6144</v>
      </c>
      <c r="N818" s="394" t="s">
        <v>6145</v>
      </c>
      <c r="O818" s="394" t="s">
        <v>6146</v>
      </c>
      <c r="P818" s="394" t="s">
        <v>6147</v>
      </c>
      <c r="Q818" s="394" t="s">
        <v>8021</v>
      </c>
      <c r="R818" s="394" t="s">
        <v>9543</v>
      </c>
      <c r="S818" s="394" t="s">
        <v>6148</v>
      </c>
      <c r="T818" s="244" t="str">
        <f t="shared" si="24"/>
        <v>Tab7_Cell_C60</v>
      </c>
      <c r="U818" s="244"/>
    </row>
    <row r="819" spans="1:21" ht="25.5" customHeight="1" x14ac:dyDescent="0.2">
      <c r="A819" s="244" t="str">
        <f t="shared" si="25"/>
        <v>Tab7_Cell_C61</v>
      </c>
      <c r="B819" s="250">
        <v>7</v>
      </c>
      <c r="C819" s="250"/>
      <c r="D819" s="250" t="s">
        <v>3071</v>
      </c>
      <c r="E819" s="394" t="s">
        <v>6149</v>
      </c>
      <c r="F819" s="394" t="s">
        <v>6150</v>
      </c>
      <c r="G819" s="394" t="s">
        <v>6151</v>
      </c>
      <c r="H819" s="394" t="s">
        <v>6152</v>
      </c>
      <c r="I819" s="394" t="s">
        <v>6153</v>
      </c>
      <c r="J819" s="394" t="s">
        <v>6154</v>
      </c>
      <c r="K819" s="394" t="s">
        <v>6155</v>
      </c>
      <c r="L819" s="394" t="s">
        <v>6156</v>
      </c>
      <c r="M819" s="394" t="s">
        <v>6157</v>
      </c>
      <c r="N819" s="394" t="s">
        <v>6158</v>
      </c>
      <c r="O819" s="394" t="s">
        <v>6159</v>
      </c>
      <c r="P819" s="394" t="s">
        <v>6160</v>
      </c>
      <c r="Q819" s="394" t="s">
        <v>8022</v>
      </c>
      <c r="R819" s="394" t="s">
        <v>9544</v>
      </c>
      <c r="S819" s="394" t="s">
        <v>6161</v>
      </c>
      <c r="T819" s="244" t="str">
        <f t="shared" si="24"/>
        <v>Tab7_Cell_C61</v>
      </c>
      <c r="U819" s="244"/>
    </row>
    <row r="820" spans="1:21" ht="25.5" customHeight="1" x14ac:dyDescent="0.2">
      <c r="A820" s="244" t="str">
        <f t="shared" si="25"/>
        <v>Tab7_Cell_C62</v>
      </c>
      <c r="B820" s="250">
        <v>7</v>
      </c>
      <c r="C820" s="250"/>
      <c r="D820" s="250" t="s">
        <v>3084</v>
      </c>
      <c r="E820" s="394" t="s">
        <v>6162</v>
      </c>
      <c r="F820" s="394" t="s">
        <v>6163</v>
      </c>
      <c r="G820" s="394" t="s">
        <v>6164</v>
      </c>
      <c r="H820" s="394" t="s">
        <v>8927</v>
      </c>
      <c r="I820" s="394" t="s">
        <v>6165</v>
      </c>
      <c r="J820" s="394" t="s">
        <v>6166</v>
      </c>
      <c r="K820" s="394" t="s">
        <v>6167</v>
      </c>
      <c r="L820" s="394" t="s">
        <v>6168</v>
      </c>
      <c r="M820" s="394" t="s">
        <v>6169</v>
      </c>
      <c r="N820" s="394" t="s">
        <v>6170</v>
      </c>
      <c r="O820" s="394" t="s">
        <v>6171</v>
      </c>
      <c r="P820" s="394" t="s">
        <v>6172</v>
      </c>
      <c r="Q820" s="394" t="s">
        <v>8023</v>
      </c>
      <c r="R820" s="394" t="s">
        <v>9545</v>
      </c>
      <c r="S820" s="394" t="s">
        <v>6173</v>
      </c>
      <c r="T820" s="244" t="str">
        <f t="shared" si="24"/>
        <v>Tab7_Cell_C62</v>
      </c>
      <c r="U820" s="244"/>
    </row>
    <row r="821" spans="1:21" ht="38.25" customHeight="1" x14ac:dyDescent="0.2">
      <c r="A821" s="244" t="str">
        <f t="shared" si="25"/>
        <v>Tab7_Cell_C63</v>
      </c>
      <c r="B821" s="250">
        <v>7</v>
      </c>
      <c r="C821" s="250"/>
      <c r="D821" s="250" t="s">
        <v>3096</v>
      </c>
      <c r="E821" s="394" t="s">
        <v>6174</v>
      </c>
      <c r="F821" s="394" t="s">
        <v>6175</v>
      </c>
      <c r="G821" s="394" t="s">
        <v>6176</v>
      </c>
      <c r="H821" s="394" t="s">
        <v>8926</v>
      </c>
      <c r="I821" s="394" t="s">
        <v>6177</v>
      </c>
      <c r="J821" s="394" t="s">
        <v>6178</v>
      </c>
      <c r="K821" s="394" t="s">
        <v>6179</v>
      </c>
      <c r="L821" s="394" t="s">
        <v>6180</v>
      </c>
      <c r="M821" s="394" t="s">
        <v>6181</v>
      </c>
      <c r="N821" s="394" t="s">
        <v>6182</v>
      </c>
      <c r="O821" s="394" t="s">
        <v>6183</v>
      </c>
      <c r="P821" s="394" t="s">
        <v>6184</v>
      </c>
      <c r="Q821" s="394" t="s">
        <v>8024</v>
      </c>
      <c r="R821" s="394" t="s">
        <v>9546</v>
      </c>
      <c r="S821" s="394" t="s">
        <v>6185</v>
      </c>
      <c r="T821" s="244" t="str">
        <f t="shared" si="24"/>
        <v>Tab7_Cell_C63</v>
      </c>
      <c r="U821" s="244"/>
    </row>
    <row r="822" spans="1:21" ht="25.5" customHeight="1" x14ac:dyDescent="0.2">
      <c r="A822" s="244" t="str">
        <f t="shared" si="25"/>
        <v>Tab7_Cell_C64</v>
      </c>
      <c r="B822" s="250">
        <v>7</v>
      </c>
      <c r="C822" s="250"/>
      <c r="D822" s="250" t="s">
        <v>3099</v>
      </c>
      <c r="E822" s="394" t="s">
        <v>6186</v>
      </c>
      <c r="F822" s="394" t="s">
        <v>6187</v>
      </c>
      <c r="G822" s="394" t="s">
        <v>6188</v>
      </c>
      <c r="H822" s="394" t="s">
        <v>6189</v>
      </c>
      <c r="I822" s="394" t="s">
        <v>6190</v>
      </c>
      <c r="J822" s="394" t="s">
        <v>6191</v>
      </c>
      <c r="K822" s="394" t="s">
        <v>6192</v>
      </c>
      <c r="L822" s="394" t="s">
        <v>6193</v>
      </c>
      <c r="M822" s="394" t="s">
        <v>6194</v>
      </c>
      <c r="N822" s="394" t="s">
        <v>6195</v>
      </c>
      <c r="O822" s="394" t="s">
        <v>6196</v>
      </c>
      <c r="P822" s="394" t="s">
        <v>6197</v>
      </c>
      <c r="Q822" s="394" t="s">
        <v>8025</v>
      </c>
      <c r="R822" s="394" t="s">
        <v>9547</v>
      </c>
      <c r="S822" s="394" t="s">
        <v>6198</v>
      </c>
      <c r="T822" s="244" t="str">
        <f t="shared" si="24"/>
        <v>Tab7_Cell_C64</v>
      </c>
      <c r="U822" s="244"/>
    </row>
    <row r="823" spans="1:21" ht="25.5" customHeight="1" x14ac:dyDescent="0.2">
      <c r="A823" s="244" t="str">
        <f t="shared" si="25"/>
        <v>Tab7_Cell_C66</v>
      </c>
      <c r="B823" s="250">
        <v>7</v>
      </c>
      <c r="C823" s="250"/>
      <c r="D823" s="250" t="s">
        <v>3103</v>
      </c>
      <c r="E823" s="394" t="s">
        <v>6199</v>
      </c>
      <c r="F823" s="394" t="s">
        <v>6200</v>
      </c>
      <c r="G823" s="394" t="s">
        <v>6201</v>
      </c>
      <c r="H823" s="394" t="s">
        <v>6202</v>
      </c>
      <c r="I823" s="394" t="s">
        <v>6203</v>
      </c>
      <c r="J823" s="394" t="s">
        <v>6204</v>
      </c>
      <c r="K823" s="394" t="s">
        <v>6205</v>
      </c>
      <c r="L823" s="394" t="s">
        <v>6206</v>
      </c>
      <c r="M823" s="394" t="s">
        <v>6207</v>
      </c>
      <c r="N823" s="394" t="s">
        <v>6208</v>
      </c>
      <c r="O823" s="394" t="s">
        <v>6209</v>
      </c>
      <c r="P823" s="394" t="s">
        <v>6210</v>
      </c>
      <c r="Q823" s="394" t="s">
        <v>8026</v>
      </c>
      <c r="R823" s="394" t="s">
        <v>9548</v>
      </c>
      <c r="S823" s="394" t="s">
        <v>6211</v>
      </c>
      <c r="T823" s="244" t="str">
        <f t="shared" si="24"/>
        <v>Tab7_Cell_C66</v>
      </c>
      <c r="U823" s="244"/>
    </row>
    <row r="824" spans="1:21" ht="63.75" customHeight="1" x14ac:dyDescent="0.2">
      <c r="A824" s="244" t="str">
        <f t="shared" si="25"/>
        <v>Tab7_Cell_C67</v>
      </c>
      <c r="B824" s="250">
        <v>7</v>
      </c>
      <c r="C824" s="250"/>
      <c r="D824" s="250" t="s">
        <v>2258</v>
      </c>
      <c r="E824" s="394" t="s">
        <v>6212</v>
      </c>
      <c r="F824" s="394" t="s">
        <v>6213</v>
      </c>
      <c r="G824" s="394" t="s">
        <v>6214</v>
      </c>
      <c r="H824" s="394" t="s">
        <v>8346</v>
      </c>
      <c r="I824" s="394" t="s">
        <v>6215</v>
      </c>
      <c r="J824" s="394" t="s">
        <v>6216</v>
      </c>
      <c r="K824" s="394" t="s">
        <v>6217</v>
      </c>
      <c r="L824" s="394" t="s">
        <v>6218</v>
      </c>
      <c r="M824" s="394" t="s">
        <v>6219</v>
      </c>
      <c r="N824" s="394" t="s">
        <v>6220</v>
      </c>
      <c r="O824" s="394" t="s">
        <v>6221</v>
      </c>
      <c r="P824" s="394" t="s">
        <v>6222</v>
      </c>
      <c r="Q824" s="394" t="s">
        <v>8027</v>
      </c>
      <c r="R824" s="394" t="s">
        <v>10069</v>
      </c>
      <c r="S824" s="394" t="s">
        <v>6223</v>
      </c>
      <c r="T824" s="244" t="str">
        <f t="shared" si="24"/>
        <v>Tab7_Cell_C67</v>
      </c>
      <c r="U824" s="244"/>
    </row>
    <row r="825" spans="1:21" ht="63.75" customHeight="1" x14ac:dyDescent="0.2">
      <c r="A825" s="244" t="str">
        <f t="shared" si="25"/>
        <v>Tab7_Cell_C68</v>
      </c>
      <c r="B825" s="250">
        <v>7</v>
      </c>
      <c r="C825" s="250"/>
      <c r="D825" s="250" t="s">
        <v>2272</v>
      </c>
      <c r="E825" s="394" t="s">
        <v>6224</v>
      </c>
      <c r="F825" s="394" t="s">
        <v>6225</v>
      </c>
      <c r="G825" s="394" t="s">
        <v>6226</v>
      </c>
      <c r="H825" s="394" t="s">
        <v>6227</v>
      </c>
      <c r="I825" s="394" t="s">
        <v>6228</v>
      </c>
      <c r="J825" s="394" t="s">
        <v>6229</v>
      </c>
      <c r="K825" s="394" t="s">
        <v>6230</v>
      </c>
      <c r="L825" s="394" t="s">
        <v>6231</v>
      </c>
      <c r="M825" s="394" t="s">
        <v>6232</v>
      </c>
      <c r="N825" s="394" t="s">
        <v>6233</v>
      </c>
      <c r="O825" s="394" t="s">
        <v>6234</v>
      </c>
      <c r="P825" s="394" t="s">
        <v>6235</v>
      </c>
      <c r="Q825" s="394" t="s">
        <v>8028</v>
      </c>
      <c r="R825" s="394" t="s">
        <v>9549</v>
      </c>
      <c r="S825" s="394" t="s">
        <v>6236</v>
      </c>
      <c r="T825" s="244" t="str">
        <f t="shared" si="24"/>
        <v>Tab7_Cell_C68</v>
      </c>
      <c r="U825" s="244"/>
    </row>
    <row r="826" spans="1:21" ht="12.75" customHeight="1" x14ac:dyDescent="0.2">
      <c r="A826" s="244" t="str">
        <f t="shared" si="25"/>
        <v>Tab7_Cell_C70</v>
      </c>
      <c r="B826" s="250">
        <v>7</v>
      </c>
      <c r="C826" s="250"/>
      <c r="D826" s="250" t="s">
        <v>2274</v>
      </c>
      <c r="E826" s="394" t="s">
        <v>6237</v>
      </c>
      <c r="F826" s="394" t="s">
        <v>6238</v>
      </c>
      <c r="G826" s="394" t="s">
        <v>6239</v>
      </c>
      <c r="H826" s="394" t="s">
        <v>6240</v>
      </c>
      <c r="I826" s="394" t="s">
        <v>6241</v>
      </c>
      <c r="J826" s="394" t="s">
        <v>6242</v>
      </c>
      <c r="K826" s="394" t="s">
        <v>6243</v>
      </c>
      <c r="L826" s="394" t="s">
        <v>6244</v>
      </c>
      <c r="M826" s="394" t="s">
        <v>6245</v>
      </c>
      <c r="N826" s="394" t="s">
        <v>6246</v>
      </c>
      <c r="O826" s="394" t="s">
        <v>6247</v>
      </c>
      <c r="P826" s="394" t="s">
        <v>6248</v>
      </c>
      <c r="Q826" s="394" t="s">
        <v>8029</v>
      </c>
      <c r="R826" s="394" t="s">
        <v>9550</v>
      </c>
      <c r="S826" s="394" t="s">
        <v>6249</v>
      </c>
      <c r="T826" s="244" t="str">
        <f t="shared" si="24"/>
        <v>Tab7_Cell_C70</v>
      </c>
      <c r="U826" s="244"/>
    </row>
    <row r="827" spans="1:21" ht="127.5" customHeight="1" x14ac:dyDescent="0.2">
      <c r="A827" s="244" t="str">
        <f t="shared" si="25"/>
        <v>Tab7_Cell_C71</v>
      </c>
      <c r="B827" s="250">
        <v>7</v>
      </c>
      <c r="C827" s="250"/>
      <c r="D827" s="250" t="s">
        <v>3465</v>
      </c>
      <c r="E827" s="394" t="s">
        <v>6250</v>
      </c>
      <c r="F827" s="394" t="s">
        <v>6251</v>
      </c>
      <c r="G827" s="394" t="s">
        <v>6252</v>
      </c>
      <c r="H827" s="394" t="s">
        <v>6253</v>
      </c>
      <c r="I827" s="394" t="s">
        <v>6254</v>
      </c>
      <c r="J827" s="394" t="s">
        <v>6255</v>
      </c>
      <c r="K827" s="394" t="s">
        <v>6256</v>
      </c>
      <c r="L827" s="394" t="s">
        <v>6257</v>
      </c>
      <c r="M827" s="394" t="s">
        <v>6258</v>
      </c>
      <c r="N827" s="394" t="s">
        <v>6259</v>
      </c>
      <c r="O827" s="394" t="s">
        <v>6260</v>
      </c>
      <c r="P827" s="394" t="s">
        <v>6261</v>
      </c>
      <c r="Q827" s="394" t="s">
        <v>8030</v>
      </c>
      <c r="R827" s="394" t="s">
        <v>9551</v>
      </c>
      <c r="S827" s="394" t="s">
        <v>6262</v>
      </c>
      <c r="T827" s="244" t="str">
        <f t="shared" si="24"/>
        <v>Tab7_Cell_C71</v>
      </c>
      <c r="U827" s="244"/>
    </row>
    <row r="828" spans="1:21" ht="38.25" customHeight="1" x14ac:dyDescent="0.2">
      <c r="A828" s="244" t="str">
        <f t="shared" si="25"/>
        <v>Tab7_Cell_C72</v>
      </c>
      <c r="B828" s="250">
        <v>7</v>
      </c>
      <c r="C828" s="250"/>
      <c r="D828" s="250" t="s">
        <v>3113</v>
      </c>
      <c r="E828" s="394" t="s">
        <v>6263</v>
      </c>
      <c r="F828" s="394" t="s">
        <v>6264</v>
      </c>
      <c r="G828" s="394" t="s">
        <v>6265</v>
      </c>
      <c r="H828" s="394" t="s">
        <v>6266</v>
      </c>
      <c r="I828" s="394" t="s">
        <v>6267</v>
      </c>
      <c r="J828" s="394" t="s">
        <v>6268</v>
      </c>
      <c r="K828" s="394" t="s">
        <v>6269</v>
      </c>
      <c r="L828" s="394" t="s">
        <v>6270</v>
      </c>
      <c r="M828" s="394" t="s">
        <v>6271</v>
      </c>
      <c r="N828" s="394" t="s">
        <v>6272</v>
      </c>
      <c r="O828" s="394" t="s">
        <v>6273</v>
      </c>
      <c r="P828" s="394" t="s">
        <v>6274</v>
      </c>
      <c r="Q828" s="394" t="s">
        <v>8031</v>
      </c>
      <c r="R828" s="394" t="s">
        <v>10070</v>
      </c>
      <c r="S828" s="394" t="s">
        <v>6275</v>
      </c>
      <c r="T828" s="244" t="str">
        <f t="shared" si="24"/>
        <v>Tab7_Cell_C72</v>
      </c>
      <c r="U828" s="244"/>
    </row>
    <row r="829" spans="1:21" ht="76.5" customHeight="1" x14ac:dyDescent="0.2">
      <c r="A829" s="244" t="str">
        <f t="shared" si="25"/>
        <v>Tab7_Cell_C73</v>
      </c>
      <c r="B829" s="250">
        <v>7</v>
      </c>
      <c r="C829" s="250"/>
      <c r="D829" s="250" t="s">
        <v>3127</v>
      </c>
      <c r="E829" s="394" t="s">
        <v>6276</v>
      </c>
      <c r="F829" s="394" t="s">
        <v>6277</v>
      </c>
      <c r="G829" s="394" t="s">
        <v>6278</v>
      </c>
      <c r="H829" s="394" t="s">
        <v>6279</v>
      </c>
      <c r="I829" s="394" t="s">
        <v>6280</v>
      </c>
      <c r="J829" s="394" t="s">
        <v>6281</v>
      </c>
      <c r="K829" s="394" t="s">
        <v>6282</v>
      </c>
      <c r="L829" s="394" t="s">
        <v>6283</v>
      </c>
      <c r="M829" s="394" t="s">
        <v>6284</v>
      </c>
      <c r="N829" s="394" t="s">
        <v>6285</v>
      </c>
      <c r="O829" s="394" t="s">
        <v>6286</v>
      </c>
      <c r="P829" s="394" t="s">
        <v>6287</v>
      </c>
      <c r="Q829" s="394" t="s">
        <v>8032</v>
      </c>
      <c r="R829" s="394" t="s">
        <v>9552</v>
      </c>
      <c r="S829" s="394" t="s">
        <v>6288</v>
      </c>
      <c r="T829" s="244" t="str">
        <f t="shared" si="24"/>
        <v>Tab7_Cell_C73</v>
      </c>
      <c r="U829" s="244"/>
    </row>
    <row r="830" spans="1:21" ht="38.25" customHeight="1" x14ac:dyDescent="0.2">
      <c r="A830" s="244" t="str">
        <f t="shared" si="25"/>
        <v>Tab7_Cell_C74</v>
      </c>
      <c r="B830" s="250">
        <v>7</v>
      </c>
      <c r="C830" s="250"/>
      <c r="D830" s="250" t="s">
        <v>3141</v>
      </c>
      <c r="E830" s="394" t="s">
        <v>6289</v>
      </c>
      <c r="F830" s="394" t="s">
        <v>6290</v>
      </c>
      <c r="G830" s="394" t="s">
        <v>6291</v>
      </c>
      <c r="H830" s="394" t="s">
        <v>6292</v>
      </c>
      <c r="I830" s="394" t="s">
        <v>6293</v>
      </c>
      <c r="J830" s="394" t="s">
        <v>6294</v>
      </c>
      <c r="K830" s="394" t="s">
        <v>6295</v>
      </c>
      <c r="L830" s="394" t="s">
        <v>6296</v>
      </c>
      <c r="M830" s="394" t="s">
        <v>6297</v>
      </c>
      <c r="N830" s="394" t="s">
        <v>6298</v>
      </c>
      <c r="O830" s="394" t="s">
        <v>6299</v>
      </c>
      <c r="P830" s="394" t="s">
        <v>6300</v>
      </c>
      <c r="Q830" s="394" t="s">
        <v>8033</v>
      </c>
      <c r="R830" s="394" t="s">
        <v>9553</v>
      </c>
      <c r="S830" s="394" t="s">
        <v>6301</v>
      </c>
      <c r="T830" s="244" t="str">
        <f t="shared" si="24"/>
        <v>Tab7_Cell_C74</v>
      </c>
      <c r="U830" s="244"/>
    </row>
    <row r="831" spans="1:21" ht="63.75" customHeight="1" x14ac:dyDescent="0.2">
      <c r="A831" s="244" t="str">
        <f t="shared" si="25"/>
        <v>Tab7_Cell_C75</v>
      </c>
      <c r="B831" s="250">
        <v>7</v>
      </c>
      <c r="C831" s="250"/>
      <c r="D831" s="250" t="s">
        <v>3148</v>
      </c>
      <c r="E831" s="394" t="s">
        <v>6302</v>
      </c>
      <c r="F831" s="394" t="s">
        <v>6303</v>
      </c>
      <c r="G831" s="394" t="s">
        <v>6304</v>
      </c>
      <c r="H831" s="394" t="s">
        <v>6305</v>
      </c>
      <c r="I831" s="394" t="s">
        <v>6306</v>
      </c>
      <c r="J831" s="394" t="s">
        <v>6307</v>
      </c>
      <c r="K831" s="394" t="s">
        <v>6308</v>
      </c>
      <c r="L831" s="394" t="s">
        <v>6309</v>
      </c>
      <c r="M831" s="394" t="s">
        <v>6310</v>
      </c>
      <c r="N831" s="394" t="s">
        <v>6311</v>
      </c>
      <c r="O831" s="394" t="s">
        <v>6312</v>
      </c>
      <c r="P831" s="394" t="s">
        <v>8609</v>
      </c>
      <c r="Q831" s="397" t="s">
        <v>10909</v>
      </c>
      <c r="R831" s="394" t="s">
        <v>10071</v>
      </c>
      <c r="S831" s="394" t="s">
        <v>6313</v>
      </c>
      <c r="T831" s="244" t="str">
        <f t="shared" si="24"/>
        <v>Tab7_Cell_C75</v>
      </c>
      <c r="U831" s="244"/>
    </row>
    <row r="832" spans="1:21" ht="51" customHeight="1" x14ac:dyDescent="0.2">
      <c r="A832" s="244" t="str">
        <f t="shared" si="25"/>
        <v>Tab7_Cell_C77</v>
      </c>
      <c r="B832" s="250">
        <v>7</v>
      </c>
      <c r="C832" s="250"/>
      <c r="D832" s="250" t="s">
        <v>3153</v>
      </c>
      <c r="E832" s="394" t="s">
        <v>6314</v>
      </c>
      <c r="F832" s="394" t="s">
        <v>6315</v>
      </c>
      <c r="G832" s="394" t="s">
        <v>6316</v>
      </c>
      <c r="H832" s="394" t="s">
        <v>6317</v>
      </c>
      <c r="I832" s="394" t="s">
        <v>6318</v>
      </c>
      <c r="J832" s="394" t="s">
        <v>6319</v>
      </c>
      <c r="K832" s="394" t="s">
        <v>6320</v>
      </c>
      <c r="L832" s="394" t="s">
        <v>6321</v>
      </c>
      <c r="M832" s="394" t="s">
        <v>6322</v>
      </c>
      <c r="N832" s="394" t="s">
        <v>6323</v>
      </c>
      <c r="O832" s="394" t="s">
        <v>6324</v>
      </c>
      <c r="P832" s="394" t="s">
        <v>6325</v>
      </c>
      <c r="Q832" s="394" t="s">
        <v>8034</v>
      </c>
      <c r="R832" s="394" t="s">
        <v>9554</v>
      </c>
      <c r="S832" s="394" t="s">
        <v>6326</v>
      </c>
      <c r="T832" s="244" t="str">
        <f t="shared" si="24"/>
        <v>Tab7_Cell_C77</v>
      </c>
      <c r="U832" s="244"/>
    </row>
    <row r="833" spans="1:20" s="244" customFormat="1" ht="38.25" customHeight="1" x14ac:dyDescent="0.2">
      <c r="A833" s="244" t="str">
        <f t="shared" si="25"/>
        <v>Tab7_Cell_C79</v>
      </c>
      <c r="B833" s="250">
        <v>7</v>
      </c>
      <c r="C833" s="250"/>
      <c r="D833" s="250" t="s">
        <v>3180</v>
      </c>
      <c r="E833" s="394" t="s">
        <v>7030</v>
      </c>
      <c r="F833" s="394" t="s">
        <v>7031</v>
      </c>
      <c r="G833" s="394" t="s">
        <v>7032</v>
      </c>
      <c r="H833" s="394" t="s">
        <v>6327</v>
      </c>
      <c r="I833" s="394" t="s">
        <v>7033</v>
      </c>
      <c r="J833" s="394" t="s">
        <v>7034</v>
      </c>
      <c r="K833" s="394" t="s">
        <v>7035</v>
      </c>
      <c r="L833" s="394" t="s">
        <v>7036</v>
      </c>
      <c r="M833" s="394" t="s">
        <v>7037</v>
      </c>
      <c r="N833" s="394" t="s">
        <v>7038</v>
      </c>
      <c r="O833" s="394" t="s">
        <v>7039</v>
      </c>
      <c r="P833" s="394" t="s">
        <v>7467</v>
      </c>
      <c r="Q833" s="394" t="s">
        <v>8035</v>
      </c>
      <c r="R833" s="394" t="s">
        <v>10072</v>
      </c>
      <c r="S833" s="394" t="s">
        <v>7040</v>
      </c>
      <c r="T833" s="244" t="str">
        <f t="shared" si="24"/>
        <v>Tab7_Cell_C79</v>
      </c>
    </row>
    <row r="834" spans="1:20" s="244" customFormat="1" ht="51" customHeight="1" x14ac:dyDescent="0.2">
      <c r="A834" s="244" t="str">
        <f t="shared" si="25"/>
        <v>Tab7_Cell_C80</v>
      </c>
      <c r="B834" s="250">
        <v>7</v>
      </c>
      <c r="C834" s="250"/>
      <c r="D834" s="250" t="s">
        <v>7532</v>
      </c>
      <c r="E834" s="394" t="s">
        <v>8541</v>
      </c>
      <c r="F834" s="394" t="s">
        <v>8525</v>
      </c>
      <c r="G834" s="394" t="s">
        <v>8575</v>
      </c>
      <c r="H834" s="394" t="s">
        <v>8329</v>
      </c>
      <c r="I834" s="394" t="s">
        <v>8551</v>
      </c>
      <c r="J834" s="394" t="s">
        <v>8559</v>
      </c>
      <c r="K834" s="394" t="s">
        <v>8593</v>
      </c>
      <c r="L834" s="394" t="s">
        <v>8622</v>
      </c>
      <c r="M834" s="394" t="s">
        <v>8330</v>
      </c>
      <c r="N834" s="394" t="s">
        <v>8331</v>
      </c>
      <c r="O834" s="394" t="s">
        <v>8332</v>
      </c>
      <c r="P834" s="394" t="s">
        <v>8602</v>
      </c>
      <c r="Q834" s="394" t="s">
        <v>8788</v>
      </c>
      <c r="R834" s="405" t="s">
        <v>10858</v>
      </c>
      <c r="S834" s="394" t="s">
        <v>8618</v>
      </c>
      <c r="T834" s="244" t="str">
        <f t="shared" si="24"/>
        <v>Tab7_Cell_C80</v>
      </c>
    </row>
    <row r="835" spans="1:20" s="244" customFormat="1" ht="25.5" customHeight="1" x14ac:dyDescent="0.2">
      <c r="A835" s="244" t="str">
        <f t="shared" si="25"/>
        <v>Tab7_Cell_C97</v>
      </c>
      <c r="B835" s="250">
        <v>7</v>
      </c>
      <c r="C835" s="250"/>
      <c r="D835" s="250" t="s">
        <v>3257</v>
      </c>
      <c r="E835" s="394" t="s">
        <v>6581</v>
      </c>
      <c r="F835" s="394" t="s">
        <v>6582</v>
      </c>
      <c r="G835" s="394" t="s">
        <v>6583</v>
      </c>
      <c r="H835" s="394" t="s">
        <v>6331</v>
      </c>
      <c r="I835" s="394" t="s">
        <v>6332</v>
      </c>
      <c r="J835" s="394" t="s">
        <v>6584</v>
      </c>
      <c r="K835" s="394" t="s">
        <v>6334</v>
      </c>
      <c r="L835" s="394" t="s">
        <v>6335</v>
      </c>
      <c r="M835" s="394" t="s">
        <v>6336</v>
      </c>
      <c r="N835" s="394" t="s">
        <v>6337</v>
      </c>
      <c r="O835" s="394" t="s">
        <v>6338</v>
      </c>
      <c r="P835" s="394" t="s">
        <v>6339</v>
      </c>
      <c r="Q835" s="394" t="s">
        <v>8036</v>
      </c>
      <c r="R835" s="394" t="s">
        <v>9555</v>
      </c>
      <c r="S835" s="394" t="s">
        <v>6340</v>
      </c>
      <c r="T835" s="244" t="str">
        <f t="shared" si="24"/>
        <v>Tab7_Cell_C97</v>
      </c>
    </row>
    <row r="836" spans="1:20" s="244" customFormat="1" ht="25.5" customHeight="1" x14ac:dyDescent="0.2">
      <c r="A836" s="244" t="str">
        <f t="shared" si="25"/>
        <v>Tab7_Cell_C98</v>
      </c>
      <c r="B836" s="250">
        <v>7</v>
      </c>
      <c r="C836" s="250"/>
      <c r="D836" s="250" t="s">
        <v>3258</v>
      </c>
      <c r="E836" s="394" t="s">
        <v>6328</v>
      </c>
      <c r="F836" s="394" t="s">
        <v>6329</v>
      </c>
      <c r="G836" s="394" t="s">
        <v>6330</v>
      </c>
      <c r="H836" s="394" t="s">
        <v>6341</v>
      </c>
      <c r="I836" s="394" t="s">
        <v>6342</v>
      </c>
      <c r="J836" s="394" t="s">
        <v>6333</v>
      </c>
      <c r="K836" s="394" t="s">
        <v>6343</v>
      </c>
      <c r="L836" s="394" t="s">
        <v>6344</v>
      </c>
      <c r="M836" s="394" t="s">
        <v>6345</v>
      </c>
      <c r="N836" s="394" t="s">
        <v>6346</v>
      </c>
      <c r="O836" s="394" t="s">
        <v>6347</v>
      </c>
      <c r="P836" s="394" t="s">
        <v>6348</v>
      </c>
      <c r="Q836" s="394" t="s">
        <v>8037</v>
      </c>
      <c r="R836" s="394" t="s">
        <v>9556</v>
      </c>
      <c r="S836" s="394" t="s">
        <v>6349</v>
      </c>
      <c r="T836" s="244" t="str">
        <f t="shared" si="24"/>
        <v>Tab7_Cell_C98</v>
      </c>
    </row>
    <row r="837" spans="1:20" s="244" customFormat="1" ht="89.25" customHeight="1" x14ac:dyDescent="0.2">
      <c r="A837" s="244" t="str">
        <f t="shared" si="25"/>
        <v>Tab7_Cell_C99</v>
      </c>
      <c r="B837" s="250">
        <v>7</v>
      </c>
      <c r="C837" s="342"/>
      <c r="D837" s="250" t="s">
        <v>6350</v>
      </c>
      <c r="E837" s="394" t="s">
        <v>8665</v>
      </c>
      <c r="F837" s="394" t="s">
        <v>8665</v>
      </c>
      <c r="G837" s="394" t="s">
        <v>8666</v>
      </c>
      <c r="H837" s="394" t="s">
        <v>8665</v>
      </c>
      <c r="I837" s="394" t="s">
        <v>8667</v>
      </c>
      <c r="J837" s="394" t="s">
        <v>8668</v>
      </c>
      <c r="K837" s="394" t="s">
        <v>8669</v>
      </c>
      <c r="L837" s="394" t="s">
        <v>8665</v>
      </c>
      <c r="M837" s="394" t="s">
        <v>8670</v>
      </c>
      <c r="N837" s="394" t="s">
        <v>8671</v>
      </c>
      <c r="O837" s="394" t="s">
        <v>8665</v>
      </c>
      <c r="P837" s="394" t="s">
        <v>8672</v>
      </c>
      <c r="Q837" s="394" t="s">
        <v>8673</v>
      </c>
      <c r="R837" s="394" t="s">
        <v>9557</v>
      </c>
      <c r="S837" s="394" t="s">
        <v>8674</v>
      </c>
      <c r="T837" s="244" t="str">
        <f t="shared" si="24"/>
        <v>Tab7_Cell_C99</v>
      </c>
    </row>
    <row r="838" spans="1:20" s="244" customFormat="1" ht="25.5" customHeight="1" x14ac:dyDescent="0.2">
      <c r="A838" s="244" t="str">
        <f t="shared" si="25"/>
        <v>Tab7_Cell_C101</v>
      </c>
      <c r="B838" s="250">
        <v>7</v>
      </c>
      <c r="C838" s="250"/>
      <c r="D838" s="250" t="s">
        <v>6351</v>
      </c>
      <c r="E838" s="394" t="s">
        <v>6585</v>
      </c>
      <c r="F838" s="394" t="s">
        <v>6586</v>
      </c>
      <c r="G838" s="394" t="s">
        <v>6587</v>
      </c>
      <c r="H838" s="394" t="s">
        <v>6355</v>
      </c>
      <c r="I838" s="394" t="s">
        <v>6356</v>
      </c>
      <c r="J838" s="394" t="s">
        <v>6588</v>
      </c>
      <c r="K838" s="394" t="s">
        <v>6358</v>
      </c>
      <c r="L838" s="394" t="s">
        <v>6359</v>
      </c>
      <c r="M838" s="394" t="s">
        <v>6360</v>
      </c>
      <c r="N838" s="394" t="s">
        <v>6361</v>
      </c>
      <c r="O838" s="394" t="s">
        <v>6362</v>
      </c>
      <c r="P838" s="394" t="s">
        <v>6363</v>
      </c>
      <c r="Q838" s="394" t="s">
        <v>8038</v>
      </c>
      <c r="R838" s="394" t="s">
        <v>9558</v>
      </c>
      <c r="S838" s="394" t="s">
        <v>6364</v>
      </c>
      <c r="T838" s="244" t="str">
        <f t="shared" si="24"/>
        <v>Tab7_Cell_C101</v>
      </c>
    </row>
    <row r="839" spans="1:20" s="244" customFormat="1" ht="25.5" customHeight="1" x14ac:dyDescent="0.2">
      <c r="A839" s="244" t="str">
        <f t="shared" si="25"/>
        <v>Tab7_Cell_C102</v>
      </c>
      <c r="B839" s="250">
        <v>7</v>
      </c>
      <c r="C839" s="250"/>
      <c r="D839" s="250" t="s">
        <v>3506</v>
      </c>
      <c r="E839" s="394" t="s">
        <v>6352</v>
      </c>
      <c r="F839" s="394" t="s">
        <v>6353</v>
      </c>
      <c r="G839" s="394" t="s">
        <v>6354</v>
      </c>
      <c r="H839" s="394" t="s">
        <v>6365</v>
      </c>
      <c r="I839" s="394" t="s">
        <v>6366</v>
      </c>
      <c r="J839" s="394" t="s">
        <v>6357</v>
      </c>
      <c r="K839" s="394" t="s">
        <v>6367</v>
      </c>
      <c r="L839" s="394" t="s">
        <v>6368</v>
      </c>
      <c r="M839" s="394" t="s">
        <v>6369</v>
      </c>
      <c r="N839" s="394" t="s">
        <v>6370</v>
      </c>
      <c r="O839" s="394" t="s">
        <v>6371</v>
      </c>
      <c r="P839" s="394" t="s">
        <v>6372</v>
      </c>
      <c r="Q839" s="397" t="s">
        <v>10910</v>
      </c>
      <c r="R839" s="394" t="s">
        <v>9559</v>
      </c>
      <c r="S839" s="394" t="s">
        <v>6373</v>
      </c>
      <c r="T839" s="244" t="str">
        <f t="shared" si="24"/>
        <v>Tab7_Cell_C102</v>
      </c>
    </row>
    <row r="840" spans="1:20" s="244" customFormat="1" ht="89.25" customHeight="1" x14ac:dyDescent="0.2">
      <c r="A840" s="244" t="str">
        <f t="shared" si="25"/>
        <v>Tab7_Cell_C103</v>
      </c>
      <c r="B840" s="250">
        <v>7</v>
      </c>
      <c r="C840" s="342"/>
      <c r="D840" s="250" t="s">
        <v>3259</v>
      </c>
      <c r="E840" s="394" t="s">
        <v>8863</v>
      </c>
      <c r="F840" s="394" t="s">
        <v>8863</v>
      </c>
      <c r="G840" s="394" t="s">
        <v>8864</v>
      </c>
      <c r="H840" s="394" t="s">
        <v>8863</v>
      </c>
      <c r="I840" s="394" t="s">
        <v>8865</v>
      </c>
      <c r="J840" s="394" t="s">
        <v>8866</v>
      </c>
      <c r="K840" s="394" t="s">
        <v>8867</v>
      </c>
      <c r="L840" s="394" t="s">
        <v>8863</v>
      </c>
      <c r="M840" s="394" t="s">
        <v>8868</v>
      </c>
      <c r="N840" s="394" t="s">
        <v>8869</v>
      </c>
      <c r="O840" s="394" t="s">
        <v>8863</v>
      </c>
      <c r="P840" s="394" t="s">
        <v>8870</v>
      </c>
      <c r="Q840" s="394" t="s">
        <v>8871</v>
      </c>
      <c r="R840" s="394" t="s">
        <v>9560</v>
      </c>
      <c r="S840" s="394" t="s">
        <v>8872</v>
      </c>
      <c r="T840" s="244" t="str">
        <f t="shared" si="24"/>
        <v>Tab7_Cell_C103</v>
      </c>
    </row>
    <row r="841" spans="1:20" s="244" customFormat="1" ht="104.25" customHeight="1" x14ac:dyDescent="0.2">
      <c r="A841" s="244" t="str">
        <f t="shared" si="25"/>
        <v>Tab7_Cell_C105</v>
      </c>
      <c r="B841" s="250">
        <v>7</v>
      </c>
      <c r="C841" s="250"/>
      <c r="D841" s="250" t="s">
        <v>3274</v>
      </c>
      <c r="E841" s="394" t="s">
        <v>8664</v>
      </c>
      <c r="F841" s="394" t="s">
        <v>8663</v>
      </c>
      <c r="G841" s="394" t="s">
        <v>8662</v>
      </c>
      <c r="H841" s="394" t="s">
        <v>8661</v>
      </c>
      <c r="I841" s="394" t="s">
        <v>8660</v>
      </c>
      <c r="J841" s="394" t="s">
        <v>8659</v>
      </c>
      <c r="K841" s="394" t="s">
        <v>8658</v>
      </c>
      <c r="L841" s="394" t="s">
        <v>8657</v>
      </c>
      <c r="M841" s="394" t="s">
        <v>8656</v>
      </c>
      <c r="N841" s="394" t="s">
        <v>8654</v>
      </c>
      <c r="O841" s="394" t="s">
        <v>8655</v>
      </c>
      <c r="P841" s="394" t="s">
        <v>8653</v>
      </c>
      <c r="Q841" s="394" t="s">
        <v>8652</v>
      </c>
      <c r="R841" s="394" t="s">
        <v>9576</v>
      </c>
      <c r="S841" s="394" t="s">
        <v>8651</v>
      </c>
      <c r="T841" s="244" t="str">
        <f t="shared" si="24"/>
        <v>Tab7_Cell_C105</v>
      </c>
    </row>
    <row r="842" spans="1:20" s="244" customFormat="1" ht="38.25" customHeight="1" x14ac:dyDescent="0.2">
      <c r="A842" s="244" t="str">
        <f t="shared" si="25"/>
        <v>Tab7_Cell_C106</v>
      </c>
      <c r="B842" s="250">
        <v>7</v>
      </c>
      <c r="C842" s="250"/>
      <c r="D842" s="250" t="s">
        <v>3276</v>
      </c>
      <c r="E842" s="394" t="s">
        <v>6374</v>
      </c>
      <c r="F842" s="394" t="s">
        <v>6375</v>
      </c>
      <c r="G842" s="394" t="s">
        <v>6376</v>
      </c>
      <c r="H842" s="394" t="s">
        <v>6378</v>
      </c>
      <c r="I842" s="394" t="s">
        <v>6379</v>
      </c>
      <c r="J842" s="394" t="s">
        <v>6377</v>
      </c>
      <c r="K842" s="394" t="s">
        <v>6380</v>
      </c>
      <c r="L842" s="394" t="s">
        <v>6381</v>
      </c>
      <c r="M842" s="394" t="s">
        <v>6382</v>
      </c>
      <c r="N842" s="394" t="s">
        <v>6383</v>
      </c>
      <c r="O842" s="394" t="s">
        <v>6384</v>
      </c>
      <c r="P842" s="394" t="s">
        <v>6385</v>
      </c>
      <c r="Q842" s="394" t="s">
        <v>8039</v>
      </c>
      <c r="R842" s="394" t="s">
        <v>9561</v>
      </c>
      <c r="S842" s="394" t="s">
        <v>6386</v>
      </c>
      <c r="T842" s="244" t="str">
        <f t="shared" si="24"/>
        <v>Tab7_Cell_C106</v>
      </c>
    </row>
    <row r="843" spans="1:20" s="244" customFormat="1" ht="76.5" customHeight="1" x14ac:dyDescent="0.2">
      <c r="A843" s="244" t="str">
        <f t="shared" si="25"/>
        <v>Tab7_Cell_C107</v>
      </c>
      <c r="B843" s="250">
        <v>7</v>
      </c>
      <c r="C843" s="342"/>
      <c r="D843" s="250" t="s">
        <v>3279</v>
      </c>
      <c r="E843" s="394" t="s">
        <v>8873</v>
      </c>
      <c r="F843" s="394" t="s">
        <v>8873</v>
      </c>
      <c r="G843" s="394" t="s">
        <v>8874</v>
      </c>
      <c r="H843" s="394" t="s">
        <v>8873</v>
      </c>
      <c r="I843" s="394" t="s">
        <v>8875</v>
      </c>
      <c r="J843" s="394" t="s">
        <v>8876</v>
      </c>
      <c r="K843" s="394" t="s">
        <v>8877</v>
      </c>
      <c r="L843" s="394" t="s">
        <v>8873</v>
      </c>
      <c r="M843" s="394" t="s">
        <v>8878</v>
      </c>
      <c r="N843" s="394" t="s">
        <v>8879</v>
      </c>
      <c r="O843" s="394" t="s">
        <v>8873</v>
      </c>
      <c r="P843" s="394" t="s">
        <v>8880</v>
      </c>
      <c r="Q843" s="394" t="s">
        <v>8881</v>
      </c>
      <c r="R843" s="394" t="s">
        <v>9562</v>
      </c>
      <c r="S843" s="394" t="s">
        <v>8882</v>
      </c>
      <c r="T843" s="244" t="str">
        <f t="shared" si="24"/>
        <v>Tab7_Cell_C107</v>
      </c>
    </row>
    <row r="844" spans="1:20" s="244" customFormat="1" ht="12.75" customHeight="1" x14ac:dyDescent="0.2">
      <c r="A844" s="244" t="str">
        <f t="shared" si="25"/>
        <v>Tab7_Cell_C109</v>
      </c>
      <c r="B844" s="250">
        <v>7</v>
      </c>
      <c r="C844" s="250"/>
      <c r="D844" s="250" t="s">
        <v>2360</v>
      </c>
      <c r="E844" s="394" t="s">
        <v>6589</v>
      </c>
      <c r="F844" s="394" t="s">
        <v>6590</v>
      </c>
      <c r="G844" s="394" t="s">
        <v>6591</v>
      </c>
      <c r="H844" s="394" t="s">
        <v>6390</v>
      </c>
      <c r="I844" s="394" t="s">
        <v>6391</v>
      </c>
      <c r="J844" s="394" t="s">
        <v>6592</v>
      </c>
      <c r="K844" s="394" t="s">
        <v>6393</v>
      </c>
      <c r="L844" s="394" t="s">
        <v>6394</v>
      </c>
      <c r="M844" s="394" t="s">
        <v>6395</v>
      </c>
      <c r="N844" s="394" t="s">
        <v>6396</v>
      </c>
      <c r="O844" s="394" t="s">
        <v>6397</v>
      </c>
      <c r="P844" s="394" t="s">
        <v>6398</v>
      </c>
      <c r="Q844" s="394" t="s">
        <v>8040</v>
      </c>
      <c r="R844" s="394" t="s">
        <v>9577</v>
      </c>
      <c r="S844" s="394" t="s">
        <v>6399</v>
      </c>
      <c r="T844" s="244" t="str">
        <f t="shared" si="24"/>
        <v>Tab7_Cell_C109</v>
      </c>
    </row>
    <row r="845" spans="1:20" s="244" customFormat="1" ht="25.5" customHeight="1" x14ac:dyDescent="0.2">
      <c r="A845" s="244" t="str">
        <f t="shared" si="25"/>
        <v>Tab7_Cell_C110</v>
      </c>
      <c r="B845" s="250">
        <v>7</v>
      </c>
      <c r="C845" s="250"/>
      <c r="D845" s="250" t="s">
        <v>2374</v>
      </c>
      <c r="E845" s="394" t="s">
        <v>6387</v>
      </c>
      <c r="F845" s="394" t="s">
        <v>6388</v>
      </c>
      <c r="G845" s="394" t="s">
        <v>6389</v>
      </c>
      <c r="H845" s="394" t="s">
        <v>6400</v>
      </c>
      <c r="I845" s="394" t="s">
        <v>6401</v>
      </c>
      <c r="J845" s="394" t="s">
        <v>6392</v>
      </c>
      <c r="K845" s="394" t="s">
        <v>6402</v>
      </c>
      <c r="L845" s="394" t="s">
        <v>6403</v>
      </c>
      <c r="M845" s="394" t="s">
        <v>6404</v>
      </c>
      <c r="N845" s="394" t="s">
        <v>6405</v>
      </c>
      <c r="O845" s="394" t="s">
        <v>6406</v>
      </c>
      <c r="P845" s="394" t="s">
        <v>6407</v>
      </c>
      <c r="Q845" s="394" t="s">
        <v>8041</v>
      </c>
      <c r="R845" s="394" t="s">
        <v>9563</v>
      </c>
      <c r="S845" s="394" t="s">
        <v>6408</v>
      </c>
      <c r="T845" s="244" t="str">
        <f t="shared" si="24"/>
        <v>Tab7_Cell_C110</v>
      </c>
    </row>
    <row r="846" spans="1:20" s="244" customFormat="1" ht="63.75" customHeight="1" x14ac:dyDescent="0.2">
      <c r="A846" s="244" t="str">
        <f t="shared" si="25"/>
        <v>Tab7_Cell_C111</v>
      </c>
      <c r="B846" s="250">
        <v>7</v>
      </c>
      <c r="C846" s="342"/>
      <c r="D846" s="250" t="s">
        <v>2388</v>
      </c>
      <c r="E846" s="394" t="s">
        <v>8893</v>
      </c>
      <c r="F846" s="394" t="s">
        <v>8893</v>
      </c>
      <c r="G846" s="394" t="s">
        <v>8894</v>
      </c>
      <c r="H846" s="394" t="s">
        <v>8893</v>
      </c>
      <c r="I846" s="394" t="s">
        <v>8895</v>
      </c>
      <c r="J846" s="394" t="s">
        <v>8896</v>
      </c>
      <c r="K846" s="394" t="s">
        <v>8897</v>
      </c>
      <c r="L846" s="394" t="s">
        <v>8893</v>
      </c>
      <c r="M846" s="394" t="s">
        <v>8898</v>
      </c>
      <c r="N846" s="394" t="s">
        <v>8899</v>
      </c>
      <c r="O846" s="394" t="s">
        <v>8893</v>
      </c>
      <c r="P846" s="394" t="s">
        <v>8900</v>
      </c>
      <c r="Q846" s="394" t="s">
        <v>8901</v>
      </c>
      <c r="R846" s="394" t="s">
        <v>9564</v>
      </c>
      <c r="S846" s="394" t="s">
        <v>8902</v>
      </c>
      <c r="T846" s="244" t="str">
        <f t="shared" si="24"/>
        <v>Tab7_Cell_C111</v>
      </c>
    </row>
    <row r="847" spans="1:20" s="244" customFormat="1" ht="25.5" customHeight="1" x14ac:dyDescent="0.2">
      <c r="A847" s="244" t="str">
        <f t="shared" si="25"/>
        <v>Tab7_Cell_C113</v>
      </c>
      <c r="B847" s="250">
        <v>7</v>
      </c>
      <c r="C847" s="250"/>
      <c r="D847" s="250" t="s">
        <v>6409</v>
      </c>
      <c r="E847" s="394" t="s">
        <v>6593</v>
      </c>
      <c r="F847" s="394" t="s">
        <v>6594</v>
      </c>
      <c r="G847" s="394" t="s">
        <v>8574</v>
      </c>
      <c r="H847" s="394" t="s">
        <v>8362</v>
      </c>
      <c r="I847" s="394" t="s">
        <v>6412</v>
      </c>
      <c r="J847" s="394" t="s">
        <v>6595</v>
      </c>
      <c r="K847" s="394" t="s">
        <v>8592</v>
      </c>
      <c r="L847" s="394" t="s">
        <v>6414</v>
      </c>
      <c r="M847" s="394" t="s">
        <v>6415</v>
      </c>
      <c r="N847" s="394" t="s">
        <v>6416</v>
      </c>
      <c r="O847" s="394" t="s">
        <v>6417</v>
      </c>
      <c r="P847" s="394" t="s">
        <v>6418</v>
      </c>
      <c r="Q847" s="394" t="s">
        <v>8789</v>
      </c>
      <c r="R847" s="394" t="s">
        <v>9565</v>
      </c>
      <c r="S847" s="394" t="s">
        <v>8762</v>
      </c>
      <c r="T847" s="244" t="str">
        <f t="shared" si="24"/>
        <v>Tab7_Cell_C113</v>
      </c>
    </row>
    <row r="848" spans="1:20" s="244" customFormat="1" ht="38.25" customHeight="1" x14ac:dyDescent="0.2">
      <c r="A848" s="244" t="str">
        <f t="shared" si="25"/>
        <v>Tab7_Cell_C114</v>
      </c>
      <c r="B848" s="250">
        <v>7</v>
      </c>
      <c r="C848" s="250"/>
      <c r="D848" s="250" t="s">
        <v>6419</v>
      </c>
      <c r="E848" s="394" t="s">
        <v>8690</v>
      </c>
      <c r="F848" s="394" t="s">
        <v>6410</v>
      </c>
      <c r="G848" s="394" t="s">
        <v>6411</v>
      </c>
      <c r="H848" s="394" t="s">
        <v>6420</v>
      </c>
      <c r="I848" s="394" t="s">
        <v>6421</v>
      </c>
      <c r="J848" s="394" t="s">
        <v>6413</v>
      </c>
      <c r="K848" s="394" t="s">
        <v>6422</v>
      </c>
      <c r="L848" s="394" t="s">
        <v>6423</v>
      </c>
      <c r="M848" s="394" t="s">
        <v>9227</v>
      </c>
      <c r="N848" s="394" t="s">
        <v>6424</v>
      </c>
      <c r="O848" s="394" t="s">
        <v>6425</v>
      </c>
      <c r="P848" s="394" t="s">
        <v>6426</v>
      </c>
      <c r="Q848" s="394" t="s">
        <v>8042</v>
      </c>
      <c r="R848" s="394" t="s">
        <v>9566</v>
      </c>
      <c r="S848" s="394" t="s">
        <v>6427</v>
      </c>
      <c r="T848" s="244" t="str">
        <f t="shared" si="24"/>
        <v>Tab7_Cell_C114</v>
      </c>
    </row>
    <row r="849" spans="1:21" ht="66.75" customHeight="1" x14ac:dyDescent="0.2">
      <c r="A849" s="244" t="str">
        <f t="shared" si="25"/>
        <v>Tab7_Cell_C115</v>
      </c>
      <c r="B849" s="250">
        <v>7</v>
      </c>
      <c r="C849" s="342"/>
      <c r="D849" s="250" t="s">
        <v>6428</v>
      </c>
      <c r="E849" s="394" t="s">
        <v>8883</v>
      </c>
      <c r="F849" s="394" t="s">
        <v>8883</v>
      </c>
      <c r="G849" s="394" t="s">
        <v>8884</v>
      </c>
      <c r="H849" s="394" t="s">
        <v>8883</v>
      </c>
      <c r="I849" s="394" t="s">
        <v>8885</v>
      </c>
      <c r="J849" s="394" t="s">
        <v>8886</v>
      </c>
      <c r="K849" s="394" t="s">
        <v>8887</v>
      </c>
      <c r="L849" s="394" t="s">
        <v>8883</v>
      </c>
      <c r="M849" s="394" t="s">
        <v>8888</v>
      </c>
      <c r="N849" s="394" t="s">
        <v>8889</v>
      </c>
      <c r="O849" s="394" t="s">
        <v>8883</v>
      </c>
      <c r="P849" s="394" t="s">
        <v>8890</v>
      </c>
      <c r="Q849" s="394" t="s">
        <v>8891</v>
      </c>
      <c r="R849" s="394" t="s">
        <v>9567</v>
      </c>
      <c r="S849" s="394" t="s">
        <v>8892</v>
      </c>
      <c r="T849" s="244" t="str">
        <f t="shared" si="24"/>
        <v>Tab7_Cell_C115</v>
      </c>
      <c r="U849" s="244"/>
    </row>
    <row r="850" spans="1:21" ht="89.25" x14ac:dyDescent="0.2">
      <c r="A850" s="244" t="str">
        <f t="shared" si="25"/>
        <v>Tab7_Cell_C117</v>
      </c>
      <c r="B850" s="250">
        <v>7</v>
      </c>
      <c r="C850" s="342"/>
      <c r="D850" s="250" t="s">
        <v>6429</v>
      </c>
      <c r="E850" s="394" t="s">
        <v>8639</v>
      </c>
      <c r="F850" s="394" t="s">
        <v>8640</v>
      </c>
      <c r="G850" s="394" t="s">
        <v>8641</v>
      </c>
      <c r="H850" s="394" t="s">
        <v>8638</v>
      </c>
      <c r="I850" s="394" t="s">
        <v>8642</v>
      </c>
      <c r="J850" s="394" t="s">
        <v>8643</v>
      </c>
      <c r="K850" s="394" t="s">
        <v>8644</v>
      </c>
      <c r="L850" s="394" t="s">
        <v>8645</v>
      </c>
      <c r="M850" s="394" t="s">
        <v>8646</v>
      </c>
      <c r="N850" s="394" t="s">
        <v>8647</v>
      </c>
      <c r="O850" s="394" t="s">
        <v>8648</v>
      </c>
      <c r="P850" s="394" t="s">
        <v>8649</v>
      </c>
      <c r="Q850" s="394" t="s">
        <v>8790</v>
      </c>
      <c r="R850" s="394" t="s">
        <v>9568</v>
      </c>
      <c r="S850" s="394" t="s">
        <v>8650</v>
      </c>
      <c r="T850" s="244" t="str">
        <f t="shared" si="24"/>
        <v>Tab7_Cell_C117</v>
      </c>
      <c r="U850" s="244"/>
    </row>
    <row r="851" spans="1:21" ht="69" customHeight="1" x14ac:dyDescent="0.2">
      <c r="A851" s="244" t="str">
        <f t="shared" si="25"/>
        <v>Tab7_Cell_C118</v>
      </c>
      <c r="B851" s="250">
        <v>7</v>
      </c>
      <c r="C851" s="250"/>
      <c r="D851" s="250" t="s">
        <v>3282</v>
      </c>
      <c r="E851" s="394" t="s">
        <v>8675</v>
      </c>
      <c r="F851" s="388" t="s">
        <v>6430</v>
      </c>
      <c r="G851" s="388" t="s">
        <v>6431</v>
      </c>
      <c r="H851" s="388" t="s">
        <v>6433</v>
      </c>
      <c r="I851" s="388" t="s">
        <v>6434</v>
      </c>
      <c r="J851" s="388" t="s">
        <v>6432</v>
      </c>
      <c r="K851" s="388" t="s">
        <v>6435</v>
      </c>
      <c r="L851" s="388" t="s">
        <v>6436</v>
      </c>
      <c r="M851" s="388" t="s">
        <v>8676</v>
      </c>
      <c r="N851" s="388" t="s">
        <v>6437</v>
      </c>
      <c r="O851" s="388" t="s">
        <v>8685</v>
      </c>
      <c r="P851" s="394" t="s">
        <v>6438</v>
      </c>
      <c r="Q851" s="393" t="s">
        <v>8043</v>
      </c>
      <c r="R851" s="394" t="s">
        <v>9569</v>
      </c>
      <c r="S851" s="389" t="s">
        <v>6439</v>
      </c>
      <c r="T851" s="244" t="str">
        <f t="shared" si="24"/>
        <v>Tab7_Cell_C118</v>
      </c>
      <c r="U851" s="244"/>
    </row>
    <row r="852" spans="1:21" ht="38.25" customHeight="1" x14ac:dyDescent="0.2">
      <c r="A852" s="244" t="str">
        <f t="shared" si="25"/>
        <v>Tab7_Cell_C119</v>
      </c>
      <c r="B852" s="250">
        <v>7</v>
      </c>
      <c r="C852" s="342"/>
      <c r="D852" s="250" t="s">
        <v>2402</v>
      </c>
      <c r="E852" s="394" t="s">
        <v>8853</v>
      </c>
      <c r="F852" s="394" t="s">
        <v>8853</v>
      </c>
      <c r="G852" s="388" t="s">
        <v>8854</v>
      </c>
      <c r="H852" s="388" t="s">
        <v>8853</v>
      </c>
      <c r="I852" s="388" t="s">
        <v>8855</v>
      </c>
      <c r="J852" s="388" t="s">
        <v>8856</v>
      </c>
      <c r="K852" s="388" t="s">
        <v>8857</v>
      </c>
      <c r="L852" s="388" t="s">
        <v>8853</v>
      </c>
      <c r="M852" s="388" t="s">
        <v>8858</v>
      </c>
      <c r="N852" s="388" t="s">
        <v>8859</v>
      </c>
      <c r="O852" s="388" t="s">
        <v>8853</v>
      </c>
      <c r="P852" s="394" t="s">
        <v>8860</v>
      </c>
      <c r="Q852" s="393" t="s">
        <v>8861</v>
      </c>
      <c r="R852" s="394" t="s">
        <v>9570</v>
      </c>
      <c r="S852" s="389" t="s">
        <v>8862</v>
      </c>
      <c r="T852" s="244" t="str">
        <f t="shared" si="24"/>
        <v>Tab7_Cell_C119</v>
      </c>
      <c r="U852" s="244"/>
    </row>
    <row r="853" spans="1:21" ht="25.5" customHeight="1" x14ac:dyDescent="0.2">
      <c r="A853" s="244" t="str">
        <f t="shared" si="25"/>
        <v>Tab7_Cell_C121</v>
      </c>
      <c r="B853" s="250">
        <v>7</v>
      </c>
      <c r="C853" s="250"/>
      <c r="D853" s="250" t="s">
        <v>2417</v>
      </c>
      <c r="E853" s="394" t="s">
        <v>7041</v>
      </c>
      <c r="F853" s="388" t="s">
        <v>7042</v>
      </c>
      <c r="G853" s="388" t="s">
        <v>7043</v>
      </c>
      <c r="H853" s="388" t="s">
        <v>6440</v>
      </c>
      <c r="I853" s="388" t="s">
        <v>7044</v>
      </c>
      <c r="J853" s="388" t="s">
        <v>7045</v>
      </c>
      <c r="K853" s="388" t="s">
        <v>7046</v>
      </c>
      <c r="L853" s="388" t="s">
        <v>7047</v>
      </c>
      <c r="M853" s="388" t="s">
        <v>7048</v>
      </c>
      <c r="N853" s="388" t="s">
        <v>7049</v>
      </c>
      <c r="O853" s="388" t="s">
        <v>7050</v>
      </c>
      <c r="P853" s="394" t="s">
        <v>7051</v>
      </c>
      <c r="Q853" s="393" t="s">
        <v>8044</v>
      </c>
      <c r="R853" s="394" t="s">
        <v>9571</v>
      </c>
      <c r="S853" s="389" t="s">
        <v>7052</v>
      </c>
      <c r="T853" s="244" t="str">
        <f t="shared" si="24"/>
        <v>Tab7_Cell_C121</v>
      </c>
      <c r="U853" s="244"/>
    </row>
    <row r="854" spans="1:21" ht="25.5" customHeight="1" x14ac:dyDescent="0.2">
      <c r="A854" s="244" t="str">
        <f t="shared" si="25"/>
        <v>Tab7_Cell_C122</v>
      </c>
      <c r="B854" s="250">
        <v>7</v>
      </c>
      <c r="C854" s="250"/>
      <c r="D854" s="250" t="s">
        <v>2418</v>
      </c>
      <c r="E854" s="394" t="s">
        <v>7057</v>
      </c>
      <c r="F854" s="388" t="s">
        <v>6442</v>
      </c>
      <c r="G854" s="388" t="s">
        <v>8583</v>
      </c>
      <c r="H854" s="388" t="s">
        <v>6441</v>
      </c>
      <c r="I854" s="388" t="s">
        <v>6443</v>
      </c>
      <c r="J854" s="388" t="s">
        <v>6596</v>
      </c>
      <c r="K854" s="388" t="s">
        <v>6444</v>
      </c>
      <c r="L854" s="388" t="s">
        <v>6445</v>
      </c>
      <c r="M854" s="388" t="s">
        <v>6446</v>
      </c>
      <c r="N854" s="388" t="s">
        <v>7058</v>
      </c>
      <c r="O854" s="388" t="s">
        <v>7059</v>
      </c>
      <c r="P854" s="394" t="s">
        <v>6447</v>
      </c>
      <c r="Q854" s="393" t="s">
        <v>8045</v>
      </c>
      <c r="R854" s="394" t="s">
        <v>9572</v>
      </c>
      <c r="S854" s="389" t="s">
        <v>6448</v>
      </c>
      <c r="T854" s="244" t="str">
        <f t="shared" si="24"/>
        <v>Tab7_Cell_C122</v>
      </c>
      <c r="U854" s="244"/>
    </row>
    <row r="855" spans="1:21" ht="60.75" customHeight="1" x14ac:dyDescent="0.2">
      <c r="A855" s="244" t="str">
        <f t="shared" si="25"/>
        <v>Tab7_Cell_C123</v>
      </c>
      <c r="B855" s="250">
        <v>7</v>
      </c>
      <c r="C855" s="342"/>
      <c r="D855" s="250" t="s">
        <v>6449</v>
      </c>
      <c r="E855" s="394" t="s">
        <v>8903</v>
      </c>
      <c r="F855" s="394" t="s">
        <v>8903</v>
      </c>
      <c r="G855" s="388" t="s">
        <v>8904</v>
      </c>
      <c r="H855" s="388" t="s">
        <v>8903</v>
      </c>
      <c r="I855" s="388" t="s">
        <v>8905</v>
      </c>
      <c r="J855" s="388" t="s">
        <v>8906</v>
      </c>
      <c r="K855" s="388" t="s">
        <v>8907</v>
      </c>
      <c r="L855" s="388" t="s">
        <v>8903</v>
      </c>
      <c r="M855" s="388" t="s">
        <v>8908</v>
      </c>
      <c r="N855" s="388" t="s">
        <v>8903</v>
      </c>
      <c r="O855" s="388" t="s">
        <v>8903</v>
      </c>
      <c r="P855" s="394" t="s">
        <v>8909</v>
      </c>
      <c r="Q855" s="393" t="s">
        <v>8910</v>
      </c>
      <c r="R855" s="394" t="s">
        <v>9573</v>
      </c>
      <c r="S855" s="389" t="s">
        <v>8911</v>
      </c>
      <c r="T855" s="244" t="str">
        <f t="shared" si="24"/>
        <v>Tab7_Cell_C123</v>
      </c>
      <c r="U855" s="244"/>
    </row>
    <row r="856" spans="1:21" ht="51" customHeight="1" x14ac:dyDescent="0.2">
      <c r="A856" s="244" t="str">
        <f t="shared" si="25"/>
        <v>Tab7_Cell_D23</v>
      </c>
      <c r="B856" s="250">
        <v>7</v>
      </c>
      <c r="C856" s="250"/>
      <c r="D856" s="250" t="s">
        <v>6450</v>
      </c>
      <c r="E856" s="394" t="s">
        <v>6451</v>
      </c>
      <c r="F856" s="388" t="s">
        <v>6452</v>
      </c>
      <c r="G856" s="388" t="s">
        <v>6453</v>
      </c>
      <c r="H856" s="388" t="s">
        <v>6454</v>
      </c>
      <c r="I856" s="388" t="s">
        <v>6455</v>
      </c>
      <c r="J856" s="388" t="s">
        <v>6456</v>
      </c>
      <c r="K856" s="388" t="s">
        <v>6457</v>
      </c>
      <c r="L856" s="388" t="s">
        <v>6458</v>
      </c>
      <c r="M856" s="388" t="s">
        <v>6459</v>
      </c>
      <c r="N856" s="388" t="s">
        <v>6460</v>
      </c>
      <c r="O856" s="388" t="s">
        <v>6461</v>
      </c>
      <c r="P856" s="394" t="s">
        <v>6462</v>
      </c>
      <c r="Q856" s="393" t="s">
        <v>8046</v>
      </c>
      <c r="R856" s="394" t="s">
        <v>9574</v>
      </c>
      <c r="S856" s="389" t="s">
        <v>6463</v>
      </c>
      <c r="T856" s="244" t="str">
        <f t="shared" si="24"/>
        <v>Tab7_Cell_D23</v>
      </c>
      <c r="U856" s="244"/>
    </row>
    <row r="857" spans="1:21" ht="38.25" customHeight="1" x14ac:dyDescent="0.2">
      <c r="A857" s="244" t="str">
        <f t="shared" si="25"/>
        <v>Tab7_Cell_D24</v>
      </c>
      <c r="B857" s="250">
        <v>7</v>
      </c>
      <c r="C857" s="250"/>
      <c r="D857" s="250" t="s">
        <v>6464</v>
      </c>
      <c r="E857" s="394" t="s">
        <v>6465</v>
      </c>
      <c r="F857" s="388" t="s">
        <v>6466</v>
      </c>
      <c r="G857" s="388" t="s">
        <v>6467</v>
      </c>
      <c r="H857" s="388" t="s">
        <v>6468</v>
      </c>
      <c r="I857" s="388" t="s">
        <v>6469</v>
      </c>
      <c r="J857" s="388" t="s">
        <v>6470</v>
      </c>
      <c r="K857" s="388" t="s">
        <v>6471</v>
      </c>
      <c r="L857" s="388" t="s">
        <v>6472</v>
      </c>
      <c r="M857" s="388" t="s">
        <v>6473</v>
      </c>
      <c r="N857" s="388" t="s">
        <v>6474</v>
      </c>
      <c r="O857" s="388" t="s">
        <v>6475</v>
      </c>
      <c r="P857" s="394" t="s">
        <v>6476</v>
      </c>
      <c r="Q857" s="393" t="s">
        <v>8047</v>
      </c>
      <c r="R857" s="394" t="s">
        <v>9575</v>
      </c>
      <c r="S857" s="389" t="s">
        <v>6477</v>
      </c>
      <c r="T857" s="244" t="str">
        <f t="shared" si="24"/>
        <v>Tab7_Cell_D24</v>
      </c>
      <c r="U857" s="244"/>
    </row>
    <row r="858" spans="1:21" ht="51" customHeight="1" x14ac:dyDescent="0.2">
      <c r="A858" s="244" t="str">
        <f t="shared" si="25"/>
        <v>Tab7_Cell_D28</v>
      </c>
      <c r="B858" s="250">
        <v>7</v>
      </c>
      <c r="C858" s="250"/>
      <c r="D858" s="250" t="s">
        <v>6478</v>
      </c>
      <c r="E858" s="394" t="s">
        <v>9768</v>
      </c>
      <c r="F858" s="388" t="s">
        <v>6479</v>
      </c>
      <c r="G858" s="388" t="s">
        <v>6480</v>
      </c>
      <c r="H858" s="388" t="s">
        <v>6481</v>
      </c>
      <c r="I858" s="388" t="s">
        <v>6482</v>
      </c>
      <c r="J858" s="388" t="s">
        <v>6483</v>
      </c>
      <c r="K858" s="388" t="s">
        <v>6484</v>
      </c>
      <c r="L858" s="388" t="s">
        <v>6485</v>
      </c>
      <c r="M858" s="388" t="s">
        <v>6486</v>
      </c>
      <c r="N858" s="388" t="s">
        <v>6487</v>
      </c>
      <c r="O858" s="388" t="s">
        <v>6488</v>
      </c>
      <c r="P858" s="394" t="s">
        <v>6489</v>
      </c>
      <c r="Q858" s="393" t="s">
        <v>8048</v>
      </c>
      <c r="R858" s="394" t="s">
        <v>10073</v>
      </c>
      <c r="S858" s="389" t="s">
        <v>6490</v>
      </c>
      <c r="T858" s="244" t="str">
        <f t="shared" si="24"/>
        <v>Tab7_Cell_D28</v>
      </c>
      <c r="U858" s="244"/>
    </row>
    <row r="859" spans="1:21" ht="51" customHeight="1" x14ac:dyDescent="0.2">
      <c r="A859" s="244" t="str">
        <f t="shared" si="25"/>
        <v>Tab7_Cell_D29</v>
      </c>
      <c r="B859" s="250">
        <v>7</v>
      </c>
      <c r="C859" s="250"/>
      <c r="D859" s="250" t="s">
        <v>6491</v>
      </c>
      <c r="E859" s="394" t="s">
        <v>6492</v>
      </c>
      <c r="F859" s="388" t="s">
        <v>6493</v>
      </c>
      <c r="G859" s="388" t="s">
        <v>6494</v>
      </c>
      <c r="H859" s="388" t="s">
        <v>6495</v>
      </c>
      <c r="I859" s="388" t="s">
        <v>6496</v>
      </c>
      <c r="J859" s="388" t="s">
        <v>6497</v>
      </c>
      <c r="K859" s="388" t="s">
        <v>6498</v>
      </c>
      <c r="L859" s="388" t="s">
        <v>6499</v>
      </c>
      <c r="M859" s="388" t="s">
        <v>6500</v>
      </c>
      <c r="N859" s="388" t="s">
        <v>6501</v>
      </c>
      <c r="O859" s="388" t="s">
        <v>6502</v>
      </c>
      <c r="P859" s="394" t="s">
        <v>6503</v>
      </c>
      <c r="Q859" s="393" t="s">
        <v>8049</v>
      </c>
      <c r="R859" s="394" t="s">
        <v>10074</v>
      </c>
      <c r="S859" s="389" t="s">
        <v>6504</v>
      </c>
      <c r="T859" s="244" t="str">
        <f t="shared" si="24"/>
        <v>Tab7_Cell_D29</v>
      </c>
      <c r="U859" s="244"/>
    </row>
    <row r="860" spans="1:21" ht="39" customHeight="1" x14ac:dyDescent="0.2">
      <c r="A860" s="244" t="str">
        <f t="shared" si="25"/>
        <v>Tab7_Cell_D30</v>
      </c>
      <c r="B860" s="250">
        <v>7</v>
      </c>
      <c r="C860" s="250"/>
      <c r="D860" s="250" t="s">
        <v>6505</v>
      </c>
      <c r="E860" s="394" t="s">
        <v>6506</v>
      </c>
      <c r="F860" s="388" t="s">
        <v>6507</v>
      </c>
      <c r="G860" s="388" t="s">
        <v>6508</v>
      </c>
      <c r="H860" s="388" t="s">
        <v>6509</v>
      </c>
      <c r="I860" s="388" t="s">
        <v>6510</v>
      </c>
      <c r="J860" s="388" t="s">
        <v>6511</v>
      </c>
      <c r="K860" s="388" t="s">
        <v>6512</v>
      </c>
      <c r="L860" s="388" t="s">
        <v>6513</v>
      </c>
      <c r="M860" s="388" t="s">
        <v>6514</v>
      </c>
      <c r="N860" s="388" t="s">
        <v>6515</v>
      </c>
      <c r="O860" s="388" t="s">
        <v>6516</v>
      </c>
      <c r="P860" s="394" t="s">
        <v>6517</v>
      </c>
      <c r="Q860" s="393" t="s">
        <v>8050</v>
      </c>
      <c r="R860" s="394" t="s">
        <v>10075</v>
      </c>
      <c r="S860" s="389" t="s">
        <v>6518</v>
      </c>
      <c r="T860" s="244" t="str">
        <f t="shared" si="24"/>
        <v>Tab7_Cell_D30</v>
      </c>
      <c r="U860" s="244"/>
    </row>
    <row r="861" spans="1:21" ht="51" x14ac:dyDescent="0.2">
      <c r="A861" s="244" t="str">
        <f t="shared" si="25"/>
        <v>Tab7_Cell_D31</v>
      </c>
      <c r="B861" s="250">
        <v>7</v>
      </c>
      <c r="C861" s="250"/>
      <c r="D861" s="250" t="s">
        <v>6519</v>
      </c>
      <c r="E861" s="394" t="s">
        <v>6520</v>
      </c>
      <c r="F861" s="388" t="s">
        <v>6521</v>
      </c>
      <c r="G861" s="388" t="s">
        <v>6522</v>
      </c>
      <c r="H861" s="388" t="s">
        <v>6523</v>
      </c>
      <c r="I861" s="388" t="s">
        <v>6524</v>
      </c>
      <c r="J861" s="388" t="s">
        <v>6525</v>
      </c>
      <c r="K861" s="388" t="s">
        <v>6526</v>
      </c>
      <c r="L861" s="388" t="s">
        <v>6527</v>
      </c>
      <c r="M861" s="388" t="s">
        <v>6528</v>
      </c>
      <c r="N861" s="388" t="s">
        <v>6529</v>
      </c>
      <c r="O861" s="388" t="s">
        <v>6530</v>
      </c>
      <c r="P861" s="394" t="s">
        <v>6531</v>
      </c>
      <c r="Q861" s="393" t="s">
        <v>8051</v>
      </c>
      <c r="R861" s="394" t="s">
        <v>10076</v>
      </c>
      <c r="S861" s="389" t="s">
        <v>6532</v>
      </c>
      <c r="T861" s="244" t="str">
        <f t="shared" si="24"/>
        <v>Tab7_Cell_D31</v>
      </c>
      <c r="U861" s="244"/>
    </row>
    <row r="862" spans="1:21" ht="38.25" x14ac:dyDescent="0.2">
      <c r="A862" s="379" t="s">
        <v>8250</v>
      </c>
      <c r="B862" s="250" t="s">
        <v>8265</v>
      </c>
      <c r="C862" s="250"/>
      <c r="D862" s="250"/>
      <c r="E862" s="394" t="s">
        <v>11165</v>
      </c>
      <c r="F862" s="388" t="s">
        <v>11166</v>
      </c>
      <c r="G862" s="388" t="s">
        <v>11167</v>
      </c>
      <c r="H862" s="388" t="s">
        <v>11168</v>
      </c>
      <c r="I862" s="388" t="s">
        <v>11169</v>
      </c>
      <c r="J862" s="388" t="s">
        <v>11226</v>
      </c>
      <c r="K862" s="388" t="s">
        <v>11171</v>
      </c>
      <c r="L862" s="388" t="s">
        <v>11172</v>
      </c>
      <c r="M862" s="388" t="s">
        <v>11173</v>
      </c>
      <c r="N862" s="388" t="s">
        <v>11174</v>
      </c>
      <c r="O862" s="388" t="s">
        <v>11175</v>
      </c>
      <c r="P862" s="394" t="s">
        <v>11176</v>
      </c>
      <c r="Q862" s="393" t="s">
        <v>11177</v>
      </c>
      <c r="R862" s="394" t="s">
        <v>11178</v>
      </c>
      <c r="S862" s="388" t="s">
        <v>11179</v>
      </c>
      <c r="T862" s="244" t="str">
        <f t="shared" si="24"/>
        <v>FOOTER</v>
      </c>
      <c r="U862" s="244"/>
    </row>
    <row r="863" spans="1:21" ht="13.5" customHeight="1" x14ac:dyDescent="0.2">
      <c r="A863" s="244" t="s">
        <v>8088</v>
      </c>
      <c r="B863" s="250" t="s">
        <v>8265</v>
      </c>
      <c r="C863" s="250" t="s">
        <v>8088</v>
      </c>
      <c r="D863" s="250"/>
      <c r="E863" s="406" t="s">
        <v>11165</v>
      </c>
      <c r="F863" s="406" t="s">
        <v>11166</v>
      </c>
      <c r="G863" s="406" t="s">
        <v>11167</v>
      </c>
      <c r="H863" s="406" t="str">
        <f t="shared" ref="H863:O863" si="26">H732</f>
        <v>Ex-ante contributions to the Single Resolution Fund - reporting form for the 2023 contribution period</v>
      </c>
      <c r="I863" s="406" t="s">
        <v>11169</v>
      </c>
      <c r="J863" s="406" t="s">
        <v>11170</v>
      </c>
      <c r="K863" s="406" t="s">
        <v>11171</v>
      </c>
      <c r="L863" s="406" t="s">
        <v>11172</v>
      </c>
      <c r="M863" s="406" t="str">
        <f t="shared" si="26"/>
        <v>Ex ante įnašai į Bendrą pertvarkymo fondą. 2023 m. įnašų laikotarpio ataskaitos forma</v>
      </c>
      <c r="N863" s="406" t="s">
        <v>11174</v>
      </c>
      <c r="O863" s="406" t="str">
        <f t="shared" si="26"/>
        <v>Vooraf te betalen bijdragen aan het gemeenschappelijk afwikkelingsfonds - rapportageformulier voor de bijdrageperiode 2023</v>
      </c>
      <c r="P863" s="406" t="s">
        <v>11176</v>
      </c>
      <c r="Q863" s="406" t="s">
        <v>11177</v>
      </c>
      <c r="R863" s="407" t="s">
        <v>11178</v>
      </c>
      <c r="S863" s="406" t="s">
        <v>11179</v>
      </c>
      <c r="T863" s="244" t="str">
        <f t="shared" si="24"/>
        <v>SRF_title</v>
      </c>
      <c r="U863" s="244"/>
    </row>
    <row r="864" spans="1:21" ht="13.5" customHeight="1" x14ac:dyDescent="0.2">
      <c r="A864" s="244" t="s">
        <v>8089</v>
      </c>
      <c r="B864" s="250" t="s">
        <v>8265</v>
      </c>
      <c r="C864" s="250" t="s">
        <v>8089</v>
      </c>
      <c r="D864" s="250" t="s">
        <v>18</v>
      </c>
      <c r="E864" s="408" t="s">
        <v>423</v>
      </c>
      <c r="F864" s="408" t="s">
        <v>426</v>
      </c>
      <c r="G864" s="408" t="s">
        <v>424</v>
      </c>
      <c r="H864" s="408" t="s">
        <v>18</v>
      </c>
      <c r="I864" s="408" t="s">
        <v>425</v>
      </c>
      <c r="J864" s="408" t="s">
        <v>427</v>
      </c>
      <c r="K864" s="408" t="s">
        <v>7560</v>
      </c>
      <c r="L864" s="408" t="s">
        <v>425</v>
      </c>
      <c r="M864" s="408" t="s">
        <v>428</v>
      </c>
      <c r="N864" s="408" t="s">
        <v>429</v>
      </c>
      <c r="O864" s="408" t="s">
        <v>430</v>
      </c>
      <c r="P864" s="408" t="s">
        <v>431</v>
      </c>
      <c r="Q864" s="408" t="s">
        <v>8064</v>
      </c>
      <c r="R864" s="407" t="s">
        <v>431</v>
      </c>
      <c r="S864" s="408" t="s">
        <v>432</v>
      </c>
      <c r="T864" s="244" t="str">
        <f t="shared" ref="T864:T899" si="27">A864</f>
        <v>SRF_header_Field</v>
      </c>
      <c r="U864" s="244"/>
    </row>
    <row r="865" spans="1:21" ht="13.5" customHeight="1" x14ac:dyDescent="0.2">
      <c r="A865" s="244" t="s">
        <v>8090</v>
      </c>
      <c r="B865" s="250" t="s">
        <v>8265</v>
      </c>
      <c r="C865" s="250" t="s">
        <v>8090</v>
      </c>
      <c r="D865" s="250" t="s">
        <v>2</v>
      </c>
      <c r="E865" s="408" t="s">
        <v>445</v>
      </c>
      <c r="F865" s="408" t="s">
        <v>449</v>
      </c>
      <c r="G865" s="408" t="s">
        <v>447</v>
      </c>
      <c r="H865" s="408" t="s">
        <v>2</v>
      </c>
      <c r="I865" s="408" t="s">
        <v>448</v>
      </c>
      <c r="J865" s="408" t="s">
        <v>450</v>
      </c>
      <c r="K865" s="408" t="s">
        <v>446</v>
      </c>
      <c r="L865" s="408" t="s">
        <v>451</v>
      </c>
      <c r="M865" s="408" t="s">
        <v>452</v>
      </c>
      <c r="N865" s="408" t="s">
        <v>453</v>
      </c>
      <c r="O865" s="408" t="s">
        <v>454</v>
      </c>
      <c r="P865" s="408" t="s">
        <v>455</v>
      </c>
      <c r="Q865" s="408" t="s">
        <v>8066</v>
      </c>
      <c r="R865" s="407" t="s">
        <v>9666</v>
      </c>
      <c r="S865" s="408" t="s">
        <v>456</v>
      </c>
      <c r="T865" s="244" t="str">
        <f t="shared" si="27"/>
        <v>SRF_header_Value</v>
      </c>
      <c r="U865" s="244"/>
    </row>
    <row r="866" spans="1:21" x14ac:dyDescent="0.2">
      <c r="A866" s="244" t="s">
        <v>8234</v>
      </c>
      <c r="B866" s="250" t="s">
        <v>8265</v>
      </c>
      <c r="C866" s="250" t="s">
        <v>8234</v>
      </c>
      <c r="D866" s="250" t="s">
        <v>161</v>
      </c>
      <c r="E866" s="408" t="s">
        <v>255</v>
      </c>
      <c r="F866" s="408" t="s">
        <v>259</v>
      </c>
      <c r="G866" s="408" t="s">
        <v>257</v>
      </c>
      <c r="H866" s="408" t="s">
        <v>161</v>
      </c>
      <c r="I866" s="408" t="s">
        <v>258</v>
      </c>
      <c r="J866" s="408" t="s">
        <v>260</v>
      </c>
      <c r="K866" s="408" t="s">
        <v>256</v>
      </c>
      <c r="L866" s="408" t="s">
        <v>261</v>
      </c>
      <c r="M866" s="408" t="s">
        <v>262</v>
      </c>
      <c r="N866" s="408" t="s">
        <v>347</v>
      </c>
      <c r="O866" s="408" t="s">
        <v>255</v>
      </c>
      <c r="P866" s="408" t="s">
        <v>263</v>
      </c>
      <c r="Q866" s="408" t="s">
        <v>8052</v>
      </c>
      <c r="R866" s="407" t="s">
        <v>263</v>
      </c>
      <c r="S866" s="408" t="s">
        <v>264</v>
      </c>
      <c r="T866" s="244" t="str">
        <f t="shared" si="27"/>
        <v>srb_YN_x1</v>
      </c>
      <c r="U866" s="244"/>
    </row>
    <row r="867" spans="1:21" x14ac:dyDescent="0.2">
      <c r="A867" s="244" t="s">
        <v>8235</v>
      </c>
      <c r="B867" s="250" t="s">
        <v>8265</v>
      </c>
      <c r="C867" s="250" t="s">
        <v>8235</v>
      </c>
      <c r="D867" s="250" t="s">
        <v>162</v>
      </c>
      <c r="E867" s="408" t="s">
        <v>265</v>
      </c>
      <c r="F867" s="408" t="s">
        <v>268</v>
      </c>
      <c r="G867" s="408" t="s">
        <v>267</v>
      </c>
      <c r="H867" s="408" t="s">
        <v>162</v>
      </c>
      <c r="I867" s="408" t="s">
        <v>162</v>
      </c>
      <c r="J867" s="408" t="s">
        <v>268</v>
      </c>
      <c r="K867" s="408" t="s">
        <v>266</v>
      </c>
      <c r="L867" s="408" t="s">
        <v>162</v>
      </c>
      <c r="M867" s="408" t="s">
        <v>269</v>
      </c>
      <c r="N867" s="408" t="s">
        <v>348</v>
      </c>
      <c r="O867" s="408" t="s">
        <v>270</v>
      </c>
      <c r="P867" s="408" t="s">
        <v>269</v>
      </c>
      <c r="Q867" s="408" t="s">
        <v>8053</v>
      </c>
      <c r="R867" s="407" t="s">
        <v>269</v>
      </c>
      <c r="S867" s="408" t="s">
        <v>271</v>
      </c>
      <c r="T867" s="244" t="str">
        <f t="shared" si="27"/>
        <v>srb_YN_x2</v>
      </c>
      <c r="U867" s="244"/>
    </row>
    <row r="868" spans="1:21" x14ac:dyDescent="0.2">
      <c r="A868" s="244" t="s">
        <v>8236</v>
      </c>
      <c r="B868" s="250" t="s">
        <v>8265</v>
      </c>
      <c r="C868" s="250" t="s">
        <v>8236</v>
      </c>
      <c r="D868" s="250" t="s">
        <v>272</v>
      </c>
      <c r="E868" s="408" t="s">
        <v>7546</v>
      </c>
      <c r="F868" s="408" t="s">
        <v>7568</v>
      </c>
      <c r="G868" s="408" t="s">
        <v>7571</v>
      </c>
      <c r="H868" s="408" t="s">
        <v>272</v>
      </c>
      <c r="I868" s="408" t="s">
        <v>7548</v>
      </c>
      <c r="J868" s="408" t="s">
        <v>8501</v>
      </c>
      <c r="K868" s="408" t="s">
        <v>7559</v>
      </c>
      <c r="L868" s="408" t="s">
        <v>8502</v>
      </c>
      <c r="M868" s="408" t="s">
        <v>7569</v>
      </c>
      <c r="N868" s="408" t="s">
        <v>8509</v>
      </c>
      <c r="O868" s="408" t="s">
        <v>8510</v>
      </c>
      <c r="P868" s="408" t="s">
        <v>8511</v>
      </c>
      <c r="Q868" s="408" t="s">
        <v>8512</v>
      </c>
      <c r="R868" s="407" t="s">
        <v>9667</v>
      </c>
      <c r="S868" s="408" t="s">
        <v>7565</v>
      </c>
      <c r="T868" s="244" t="str">
        <f t="shared" si="27"/>
        <v>srb_YN_x3</v>
      </c>
      <c r="U868" s="244"/>
    </row>
    <row r="869" spans="1:21" x14ac:dyDescent="0.2">
      <c r="A869" s="244" t="s">
        <v>8237</v>
      </c>
      <c r="B869" s="250" t="s">
        <v>8265</v>
      </c>
      <c r="C869" s="250" t="s">
        <v>8237</v>
      </c>
      <c r="D869" s="250" t="s">
        <v>273</v>
      </c>
      <c r="E869" s="408" t="s">
        <v>274</v>
      </c>
      <c r="F869" s="408" t="s">
        <v>8238</v>
      </c>
      <c r="G869" s="408" t="s">
        <v>276</v>
      </c>
      <c r="H869" s="408" t="s">
        <v>273</v>
      </c>
      <c r="I869" s="408" t="s">
        <v>277</v>
      </c>
      <c r="J869" s="408" t="s">
        <v>278</v>
      </c>
      <c r="K869" s="408" t="s">
        <v>275</v>
      </c>
      <c r="L869" s="408" t="s">
        <v>279</v>
      </c>
      <c r="M869" s="408" t="s">
        <v>280</v>
      </c>
      <c r="N869" s="408" t="s">
        <v>349</v>
      </c>
      <c r="O869" s="408" t="s">
        <v>281</v>
      </c>
      <c r="P869" s="408" t="s">
        <v>282</v>
      </c>
      <c r="Q869" s="408" t="s">
        <v>8513</v>
      </c>
      <c r="R869" s="407" t="s">
        <v>9668</v>
      </c>
      <c r="S869" s="408" t="s">
        <v>7566</v>
      </c>
      <c r="T869" s="244" t="str">
        <f t="shared" si="27"/>
        <v>srb_YN_x4</v>
      </c>
      <c r="U869" s="244"/>
    </row>
    <row r="870" spans="1:21" x14ac:dyDescent="0.2">
      <c r="A870" s="244" t="s">
        <v>8239</v>
      </c>
      <c r="B870" s="250" t="s">
        <v>8265</v>
      </c>
      <c r="C870" s="250" t="s">
        <v>8239</v>
      </c>
      <c r="D870" s="250" t="s">
        <v>172</v>
      </c>
      <c r="E870" s="408" t="s">
        <v>283</v>
      </c>
      <c r="F870" s="408" t="s">
        <v>8240</v>
      </c>
      <c r="G870" s="408" t="s">
        <v>285</v>
      </c>
      <c r="H870" s="408" t="s">
        <v>172</v>
      </c>
      <c r="I870" s="408" t="s">
        <v>286</v>
      </c>
      <c r="J870" s="408" t="s">
        <v>287</v>
      </c>
      <c r="K870" s="408" t="s">
        <v>284</v>
      </c>
      <c r="L870" s="408" t="s">
        <v>288</v>
      </c>
      <c r="M870" s="408" t="s">
        <v>289</v>
      </c>
      <c r="N870" s="408" t="s">
        <v>350</v>
      </c>
      <c r="O870" s="408" t="s">
        <v>290</v>
      </c>
      <c r="P870" s="408" t="s">
        <v>291</v>
      </c>
      <c r="Q870" s="408" t="s">
        <v>8054</v>
      </c>
      <c r="R870" s="407" t="s">
        <v>9669</v>
      </c>
      <c r="S870" s="408" t="s">
        <v>292</v>
      </c>
      <c r="T870" s="244" t="str">
        <f t="shared" si="27"/>
        <v>srb_YN_x0</v>
      </c>
      <c r="U870" s="244"/>
    </row>
    <row r="871" spans="1:21" x14ac:dyDescent="0.2">
      <c r="A871" s="244" t="s">
        <v>8241</v>
      </c>
      <c r="B871" s="250" t="s">
        <v>8265</v>
      </c>
      <c r="C871" s="250" t="s">
        <v>8241</v>
      </c>
      <c r="D871" s="250" t="s">
        <v>293</v>
      </c>
      <c r="E871" s="408" t="s">
        <v>294</v>
      </c>
      <c r="F871" s="408" t="s">
        <v>297</v>
      </c>
      <c r="G871" s="408" t="s">
        <v>295</v>
      </c>
      <c r="H871" s="408" t="s">
        <v>293</v>
      </c>
      <c r="I871" s="408" t="s">
        <v>296</v>
      </c>
      <c r="J871" s="408" t="s">
        <v>298</v>
      </c>
      <c r="K871" s="408" t="s">
        <v>284</v>
      </c>
      <c r="L871" s="408" t="s">
        <v>299</v>
      </c>
      <c r="M871" s="408" t="s">
        <v>300</v>
      </c>
      <c r="N871" s="408" t="s">
        <v>293</v>
      </c>
      <c r="O871" s="408" t="s">
        <v>301</v>
      </c>
      <c r="P871" s="408" t="s">
        <v>302</v>
      </c>
      <c r="Q871" s="408" t="s">
        <v>8082</v>
      </c>
      <c r="R871" s="407" t="s">
        <v>9670</v>
      </c>
      <c r="S871" s="408" t="s">
        <v>292</v>
      </c>
      <c r="T871" s="244" t="str">
        <f t="shared" si="27"/>
        <v>srb_RL_x0</v>
      </c>
      <c r="U871" s="244"/>
    </row>
    <row r="872" spans="1:21" x14ac:dyDescent="0.2">
      <c r="A872" s="244" t="s">
        <v>8242</v>
      </c>
      <c r="B872" s="250" t="s">
        <v>8265</v>
      </c>
      <c r="C872" s="250" t="s">
        <v>8242</v>
      </c>
      <c r="D872" s="250" t="s">
        <v>303</v>
      </c>
      <c r="E872" s="408" t="s">
        <v>10086</v>
      </c>
      <c r="F872" s="408" t="s">
        <v>8498</v>
      </c>
      <c r="G872" s="408" t="s">
        <v>306</v>
      </c>
      <c r="H872" s="408" t="s">
        <v>8492</v>
      </c>
      <c r="I872" s="408" t="s">
        <v>8495</v>
      </c>
      <c r="J872" s="408" t="s">
        <v>8503</v>
      </c>
      <c r="K872" s="408" t="s">
        <v>8494</v>
      </c>
      <c r="L872" s="408" t="s">
        <v>8504</v>
      </c>
      <c r="M872" s="408" t="s">
        <v>8505</v>
      </c>
      <c r="N872" s="408" t="s">
        <v>8514</v>
      </c>
      <c r="O872" s="408" t="s">
        <v>8515</v>
      </c>
      <c r="P872" s="408" t="s">
        <v>8516</v>
      </c>
      <c r="Q872" s="408" t="s">
        <v>9300</v>
      </c>
      <c r="R872" s="407" t="s">
        <v>8516</v>
      </c>
      <c r="S872" s="408" t="s">
        <v>8517</v>
      </c>
      <c r="T872" s="244" t="str">
        <f t="shared" si="27"/>
        <v>srb_RL_x3</v>
      </c>
      <c r="U872" s="244"/>
    </row>
    <row r="873" spans="1:21" x14ac:dyDescent="0.2">
      <c r="A873" s="244" t="s">
        <v>8243</v>
      </c>
      <c r="B873" s="250" t="s">
        <v>8265</v>
      </c>
      <c r="C873" s="250" t="s">
        <v>8243</v>
      </c>
      <c r="D873" s="250" t="s">
        <v>314</v>
      </c>
      <c r="E873" s="408" t="s">
        <v>315</v>
      </c>
      <c r="F873" s="408" t="s">
        <v>8499</v>
      </c>
      <c r="G873" s="408" t="s">
        <v>317</v>
      </c>
      <c r="H873" s="408" t="s">
        <v>314</v>
      </c>
      <c r="I873" s="408" t="s">
        <v>314</v>
      </c>
      <c r="J873" s="408" t="s">
        <v>318</v>
      </c>
      <c r="K873" s="408" t="s">
        <v>316</v>
      </c>
      <c r="L873" s="408" t="s">
        <v>319</v>
      </c>
      <c r="M873" s="408" t="s">
        <v>320</v>
      </c>
      <c r="N873" s="408" t="s">
        <v>352</v>
      </c>
      <c r="O873" s="408" t="s">
        <v>321</v>
      </c>
      <c r="P873" s="408" t="s">
        <v>7543</v>
      </c>
      <c r="Q873" s="408" t="s">
        <v>8518</v>
      </c>
      <c r="R873" s="407" t="s">
        <v>9671</v>
      </c>
      <c r="S873" s="408" t="s">
        <v>322</v>
      </c>
      <c r="T873" s="244" t="str">
        <f t="shared" si="27"/>
        <v>srb_RL_x1</v>
      </c>
      <c r="U873" s="244"/>
    </row>
    <row r="874" spans="1:21" x14ac:dyDescent="0.2">
      <c r="A874" s="244" t="s">
        <v>8245</v>
      </c>
      <c r="B874" s="250" t="s">
        <v>8265</v>
      </c>
      <c r="C874" s="250" t="s">
        <v>8245</v>
      </c>
      <c r="D874" s="250" t="s">
        <v>323</v>
      </c>
      <c r="E874" s="408" t="s">
        <v>10087</v>
      </c>
      <c r="F874" s="408" t="s">
        <v>8500</v>
      </c>
      <c r="G874" s="408" t="s">
        <v>326</v>
      </c>
      <c r="H874" s="408" t="s">
        <v>8493</v>
      </c>
      <c r="I874" s="408" t="s">
        <v>8497</v>
      </c>
      <c r="J874" s="408" t="s">
        <v>8506</v>
      </c>
      <c r="K874" s="408" t="s">
        <v>8496</v>
      </c>
      <c r="L874" s="408" t="s">
        <v>8507</v>
      </c>
      <c r="M874" s="408" t="s">
        <v>8508</v>
      </c>
      <c r="N874" s="408" t="s">
        <v>8519</v>
      </c>
      <c r="O874" s="408" t="s">
        <v>8520</v>
      </c>
      <c r="P874" s="408" t="s">
        <v>8521</v>
      </c>
      <c r="Q874" s="408" t="s">
        <v>8523</v>
      </c>
      <c r="R874" s="407" t="s">
        <v>9672</v>
      </c>
      <c r="S874" s="408" t="s">
        <v>8522</v>
      </c>
      <c r="T874" s="244" t="str">
        <f t="shared" si="27"/>
        <v>srb_RL_x2</v>
      </c>
      <c r="U874" s="244"/>
    </row>
    <row r="875" spans="1:21" x14ac:dyDescent="0.2">
      <c r="A875" s="244" t="s">
        <v>9642</v>
      </c>
      <c r="B875" s="250" t="s">
        <v>8265</v>
      </c>
      <c r="C875" s="250"/>
      <c r="D875" s="250" t="s">
        <v>17</v>
      </c>
      <c r="E875" s="408" t="s">
        <v>412</v>
      </c>
      <c r="F875" s="408" t="s">
        <v>415</v>
      </c>
      <c r="G875" s="408" t="s">
        <v>413</v>
      </c>
      <c r="H875" s="408" t="s">
        <v>17</v>
      </c>
      <c r="I875" s="408" t="s">
        <v>414</v>
      </c>
      <c r="J875" s="408" t="s">
        <v>416</v>
      </c>
      <c r="K875" s="408" t="s">
        <v>7561</v>
      </c>
      <c r="L875" s="408" t="s">
        <v>417</v>
      </c>
      <c r="M875" s="408" t="s">
        <v>418</v>
      </c>
      <c r="N875" s="408" t="s">
        <v>419</v>
      </c>
      <c r="O875" s="408" t="s">
        <v>420</v>
      </c>
      <c r="P875" s="408" t="s">
        <v>421</v>
      </c>
      <c r="Q875" s="408" t="s">
        <v>8063</v>
      </c>
      <c r="R875" s="407" t="s">
        <v>9673</v>
      </c>
      <c r="S875" s="408" t="s">
        <v>422</v>
      </c>
      <c r="T875" s="244" t="str">
        <f t="shared" si="27"/>
        <v>Technical_12</v>
      </c>
      <c r="U875" s="244"/>
    </row>
    <row r="876" spans="1:21" ht="25.5" x14ac:dyDescent="0.2">
      <c r="A876" s="244" t="s">
        <v>9643</v>
      </c>
      <c r="B876" s="250" t="s">
        <v>8265</v>
      </c>
      <c r="C876" s="250"/>
      <c r="D876" s="250" t="s">
        <v>409</v>
      </c>
      <c r="E876" s="408" t="s">
        <v>433</v>
      </c>
      <c r="F876" s="408" t="s">
        <v>437</v>
      </c>
      <c r="G876" s="408" t="s">
        <v>435</v>
      </c>
      <c r="H876" s="408" t="s">
        <v>409</v>
      </c>
      <c r="I876" s="408" t="s">
        <v>436</v>
      </c>
      <c r="J876" s="408" t="s">
        <v>438</v>
      </c>
      <c r="K876" s="408" t="s">
        <v>434</v>
      </c>
      <c r="L876" s="408" t="s">
        <v>439</v>
      </c>
      <c r="M876" s="408" t="s">
        <v>440</v>
      </c>
      <c r="N876" s="408" t="s">
        <v>441</v>
      </c>
      <c r="O876" s="408" t="s">
        <v>442</v>
      </c>
      <c r="P876" s="408" t="s">
        <v>443</v>
      </c>
      <c r="Q876" s="408" t="s">
        <v>8065</v>
      </c>
      <c r="R876" s="407" t="s">
        <v>9674</v>
      </c>
      <c r="S876" s="408" t="s">
        <v>444</v>
      </c>
      <c r="T876" s="244" t="str">
        <f t="shared" si="27"/>
        <v>Technical_13</v>
      </c>
      <c r="U876" s="244"/>
    </row>
    <row r="877" spans="1:21" ht="25.5" x14ac:dyDescent="0.2">
      <c r="A877" s="244" t="s">
        <v>9644</v>
      </c>
      <c r="B877" s="250" t="s">
        <v>8265</v>
      </c>
      <c r="C877" s="250"/>
      <c r="D877" s="250" t="s">
        <v>122</v>
      </c>
      <c r="E877" s="408" t="s">
        <v>457</v>
      </c>
      <c r="F877" s="408" t="s">
        <v>461</v>
      </c>
      <c r="G877" s="408" t="s">
        <v>459</v>
      </c>
      <c r="H877" s="408" t="s">
        <v>122</v>
      </c>
      <c r="I877" s="408" t="s">
        <v>460</v>
      </c>
      <c r="J877" s="408" t="s">
        <v>462</v>
      </c>
      <c r="K877" s="408" t="s">
        <v>458</v>
      </c>
      <c r="L877" s="408" t="s">
        <v>463</v>
      </c>
      <c r="M877" s="408" t="s">
        <v>464</v>
      </c>
      <c r="N877" s="408" t="s">
        <v>465</v>
      </c>
      <c r="O877" s="408" t="s">
        <v>466</v>
      </c>
      <c r="P877" s="408" t="s">
        <v>467</v>
      </c>
      <c r="Q877" s="408" t="s">
        <v>8067</v>
      </c>
      <c r="R877" s="407" t="s">
        <v>9675</v>
      </c>
      <c r="S877" s="408" t="s">
        <v>468</v>
      </c>
      <c r="T877" s="244" t="str">
        <f t="shared" si="27"/>
        <v>Technical_14</v>
      </c>
      <c r="U877" s="244"/>
    </row>
    <row r="878" spans="1:21" x14ac:dyDescent="0.2">
      <c r="A878" s="244" t="s">
        <v>9645</v>
      </c>
      <c r="B878" s="250" t="s">
        <v>8265</v>
      </c>
      <c r="C878" s="250"/>
      <c r="D878" s="250" t="s">
        <v>1</v>
      </c>
      <c r="E878" s="408" t="s">
        <v>1</v>
      </c>
      <c r="F878" s="408" t="s">
        <v>7056</v>
      </c>
      <c r="G878" s="408" t="s">
        <v>7420</v>
      </c>
      <c r="H878" s="408" t="s">
        <v>1</v>
      </c>
      <c r="I878" s="408" t="s">
        <v>7423</v>
      </c>
      <c r="J878" s="408" t="s">
        <v>7427</v>
      </c>
      <c r="K878" s="408" t="s">
        <v>6545</v>
      </c>
      <c r="L878" s="408" t="s">
        <v>7115</v>
      </c>
      <c r="M878" s="408" t="s">
        <v>7431</v>
      </c>
      <c r="N878" s="408" t="s">
        <v>7435</v>
      </c>
      <c r="O878" s="408" t="s">
        <v>7056</v>
      </c>
      <c r="P878" s="408" t="s">
        <v>7440</v>
      </c>
      <c r="Q878" s="408" t="s">
        <v>8055</v>
      </c>
      <c r="R878" s="407" t="s">
        <v>7056</v>
      </c>
      <c r="S878" s="408" t="s">
        <v>1</v>
      </c>
      <c r="T878" s="244" t="str">
        <f t="shared" si="27"/>
        <v>Technical_15</v>
      </c>
      <c r="U878" s="244"/>
    </row>
    <row r="879" spans="1:21" x14ac:dyDescent="0.2">
      <c r="A879" s="244" t="s">
        <v>9646</v>
      </c>
      <c r="B879" s="250" t="s">
        <v>8265</v>
      </c>
      <c r="C879" s="250"/>
      <c r="D879" s="250" t="s">
        <v>410</v>
      </c>
      <c r="E879" s="408" t="s">
        <v>7414</v>
      </c>
      <c r="F879" s="408" t="s">
        <v>7418</v>
      </c>
      <c r="G879" s="408" t="s">
        <v>7421</v>
      </c>
      <c r="H879" s="408" t="s">
        <v>410</v>
      </c>
      <c r="I879" s="408" t="s">
        <v>469</v>
      </c>
      <c r="J879" s="408" t="s">
        <v>7426</v>
      </c>
      <c r="K879" s="408" t="s">
        <v>6546</v>
      </c>
      <c r="L879" s="408" t="s">
        <v>470</v>
      </c>
      <c r="M879" s="408" t="s">
        <v>7432</v>
      </c>
      <c r="N879" s="408" t="s">
        <v>7114</v>
      </c>
      <c r="O879" s="408" t="s">
        <v>471</v>
      </c>
      <c r="P879" s="408" t="s">
        <v>7441</v>
      </c>
      <c r="Q879" s="408" t="s">
        <v>8056</v>
      </c>
      <c r="R879" s="407" t="s">
        <v>9676</v>
      </c>
      <c r="S879" s="408" t="s">
        <v>7444</v>
      </c>
      <c r="T879" s="244" t="str">
        <f t="shared" si="27"/>
        <v>Technical_16</v>
      </c>
      <c r="U879" s="244"/>
    </row>
    <row r="880" spans="1:21" x14ac:dyDescent="0.2">
      <c r="A880" s="244" t="s">
        <v>9647</v>
      </c>
      <c r="B880" s="250" t="s">
        <v>8265</v>
      </c>
      <c r="C880" s="250"/>
      <c r="D880" s="250" t="s">
        <v>149</v>
      </c>
      <c r="E880" s="408" t="s">
        <v>472</v>
      </c>
      <c r="F880" s="408" t="s">
        <v>149</v>
      </c>
      <c r="G880" s="408" t="s">
        <v>474</v>
      </c>
      <c r="H880" s="408" t="s">
        <v>149</v>
      </c>
      <c r="I880" s="408" t="s">
        <v>475</v>
      </c>
      <c r="J880" s="408" t="s">
        <v>476</v>
      </c>
      <c r="K880" s="408" t="s">
        <v>473</v>
      </c>
      <c r="L880" s="408" t="s">
        <v>476</v>
      </c>
      <c r="M880" s="408" t="s">
        <v>477</v>
      </c>
      <c r="N880" s="408" t="s">
        <v>478</v>
      </c>
      <c r="O880" s="408" t="s">
        <v>479</v>
      </c>
      <c r="P880" s="408" t="s">
        <v>480</v>
      </c>
      <c r="Q880" s="408" t="s">
        <v>8057</v>
      </c>
      <c r="R880" s="407" t="s">
        <v>9677</v>
      </c>
      <c r="S880" s="408" t="s">
        <v>481</v>
      </c>
      <c r="T880" s="244" t="str">
        <f t="shared" si="27"/>
        <v>Technical_17</v>
      </c>
      <c r="U880" s="244"/>
    </row>
    <row r="881" spans="1:21" x14ac:dyDescent="0.2">
      <c r="A881" s="244" t="s">
        <v>9648</v>
      </c>
      <c r="B881" s="250" t="s">
        <v>8265</v>
      </c>
      <c r="C881" s="250"/>
      <c r="D881" s="250" t="s">
        <v>411</v>
      </c>
      <c r="E881" s="408" t="s">
        <v>7415</v>
      </c>
      <c r="F881" s="408" t="s">
        <v>7359</v>
      </c>
      <c r="G881" s="408" t="s">
        <v>8254</v>
      </c>
      <c r="H881" s="408" t="s">
        <v>411</v>
      </c>
      <c r="I881" s="408" t="s">
        <v>7424</v>
      </c>
      <c r="J881" s="408" t="s">
        <v>7416</v>
      </c>
      <c r="K881" s="408" t="s">
        <v>7113</v>
      </c>
      <c r="L881" s="408" t="s">
        <v>7099</v>
      </c>
      <c r="M881" s="408" t="s">
        <v>7434</v>
      </c>
      <c r="N881" s="408" t="s">
        <v>7436</v>
      </c>
      <c r="O881" s="408" t="s">
        <v>7439</v>
      </c>
      <c r="P881" s="408" t="s">
        <v>7442</v>
      </c>
      <c r="Q881" s="408" t="s">
        <v>8058</v>
      </c>
      <c r="R881" s="407" t="s">
        <v>9678</v>
      </c>
      <c r="S881" s="408" t="s">
        <v>482</v>
      </c>
      <c r="T881" s="244" t="str">
        <f t="shared" si="27"/>
        <v>Technical_18</v>
      </c>
      <c r="U881" s="244"/>
    </row>
    <row r="882" spans="1:21" x14ac:dyDescent="0.2">
      <c r="A882" s="244" t="s">
        <v>9649</v>
      </c>
      <c r="B882" s="250" t="s">
        <v>8265</v>
      </c>
      <c r="C882" s="250"/>
      <c r="D882" s="250" t="s">
        <v>0</v>
      </c>
      <c r="E882" s="408" t="s">
        <v>472</v>
      </c>
      <c r="F882" s="408" t="s">
        <v>486</v>
      </c>
      <c r="G882" s="408" t="s">
        <v>484</v>
      </c>
      <c r="H882" s="408" t="s">
        <v>0</v>
      </c>
      <c r="I882" s="408" t="s">
        <v>485</v>
      </c>
      <c r="J882" s="408" t="s">
        <v>487</v>
      </c>
      <c r="K882" s="408" t="s">
        <v>483</v>
      </c>
      <c r="L882" s="408" t="s">
        <v>488</v>
      </c>
      <c r="M882" s="408" t="s">
        <v>489</v>
      </c>
      <c r="N882" s="408" t="s">
        <v>486</v>
      </c>
      <c r="O882" s="408" t="s">
        <v>490</v>
      </c>
      <c r="P882" s="408" t="s">
        <v>491</v>
      </c>
      <c r="Q882" s="408" t="s">
        <v>8059</v>
      </c>
      <c r="R882" s="407" t="s">
        <v>9679</v>
      </c>
      <c r="S882" s="408" t="s">
        <v>489</v>
      </c>
      <c r="T882" s="244" t="str">
        <f t="shared" si="27"/>
        <v>Technical_19</v>
      </c>
      <c r="U882" s="244"/>
    </row>
    <row r="883" spans="1:21" x14ac:dyDescent="0.2">
      <c r="A883" s="244" t="s">
        <v>9650</v>
      </c>
      <c r="B883" s="250" t="s">
        <v>8265</v>
      </c>
      <c r="C883" s="250"/>
      <c r="D883" s="250" t="s">
        <v>492</v>
      </c>
      <c r="E883" s="408" t="s">
        <v>492</v>
      </c>
      <c r="F883" s="408" t="s">
        <v>493</v>
      </c>
      <c r="G883" s="408" t="s">
        <v>501</v>
      </c>
      <c r="H883" s="408" t="s">
        <v>492</v>
      </c>
      <c r="I883" s="408" t="s">
        <v>494</v>
      </c>
      <c r="J883" s="408" t="s">
        <v>495</v>
      </c>
      <c r="K883" s="408" t="s">
        <v>492</v>
      </c>
      <c r="L883" s="408" t="s">
        <v>494</v>
      </c>
      <c r="M883" s="408" t="s">
        <v>496</v>
      </c>
      <c r="N883" s="408" t="s">
        <v>497</v>
      </c>
      <c r="O883" s="408" t="s">
        <v>498</v>
      </c>
      <c r="P883" s="408" t="s">
        <v>499</v>
      </c>
      <c r="Q883" s="408" t="s">
        <v>8068</v>
      </c>
      <c r="R883" s="407" t="s">
        <v>492</v>
      </c>
      <c r="S883" s="408" t="s">
        <v>500</v>
      </c>
      <c r="T883" s="244" t="str">
        <f t="shared" si="27"/>
        <v>Technical_20</v>
      </c>
      <c r="U883" s="244"/>
    </row>
    <row r="884" spans="1:21" x14ac:dyDescent="0.2">
      <c r="A884" s="244" t="s">
        <v>9651</v>
      </c>
      <c r="B884" s="250" t="s">
        <v>8265</v>
      </c>
      <c r="C884" s="250"/>
      <c r="D884" s="250" t="s">
        <v>209</v>
      </c>
      <c r="E884" s="408" t="s">
        <v>502</v>
      </c>
      <c r="F884" s="408" t="s">
        <v>506</v>
      </c>
      <c r="G884" s="408" t="s">
        <v>504</v>
      </c>
      <c r="H884" s="408" t="s">
        <v>209</v>
      </c>
      <c r="I884" s="408" t="s">
        <v>505</v>
      </c>
      <c r="J884" s="408" t="s">
        <v>10616</v>
      </c>
      <c r="K884" s="408" t="s">
        <v>503</v>
      </c>
      <c r="L884" s="408" t="s">
        <v>508</v>
      </c>
      <c r="M884" s="408" t="s">
        <v>509</v>
      </c>
      <c r="N884" s="408" t="s">
        <v>510</v>
      </c>
      <c r="O884" s="408" t="s">
        <v>209</v>
      </c>
      <c r="P884" s="408" t="s">
        <v>511</v>
      </c>
      <c r="Q884" s="408" t="s">
        <v>8070</v>
      </c>
      <c r="R884" s="407" t="s">
        <v>10077</v>
      </c>
      <c r="S884" s="408" t="s">
        <v>512</v>
      </c>
      <c r="T884" s="244" t="str">
        <f t="shared" si="27"/>
        <v>Technical_21</v>
      </c>
      <c r="U884" s="244"/>
    </row>
    <row r="885" spans="1:21" x14ac:dyDescent="0.2">
      <c r="A885" s="244" t="s">
        <v>9652</v>
      </c>
      <c r="B885" s="250" t="s">
        <v>8265</v>
      </c>
      <c r="C885" s="250"/>
      <c r="D885" s="250" t="s">
        <v>208</v>
      </c>
      <c r="E885" s="408" t="s">
        <v>513</v>
      </c>
      <c r="F885" s="408" t="s">
        <v>517</v>
      </c>
      <c r="G885" s="408" t="s">
        <v>515</v>
      </c>
      <c r="H885" s="408" t="s">
        <v>208</v>
      </c>
      <c r="I885" s="408" t="s">
        <v>516</v>
      </c>
      <c r="J885" s="408" t="s">
        <v>518</v>
      </c>
      <c r="K885" s="408" t="s">
        <v>514</v>
      </c>
      <c r="L885" s="408" t="s">
        <v>519</v>
      </c>
      <c r="M885" s="408" t="s">
        <v>520</v>
      </c>
      <c r="N885" s="408" t="s">
        <v>521</v>
      </c>
      <c r="O885" s="408" t="s">
        <v>522</v>
      </c>
      <c r="P885" s="408" t="s">
        <v>523</v>
      </c>
      <c r="Q885" s="408" t="s">
        <v>8071</v>
      </c>
      <c r="R885" s="407" t="s">
        <v>9680</v>
      </c>
      <c r="S885" s="408" t="s">
        <v>524</v>
      </c>
      <c r="T885" s="244" t="str">
        <f t="shared" si="27"/>
        <v>Technical_22</v>
      </c>
      <c r="U885" s="244"/>
    </row>
    <row r="886" spans="1:21" x14ac:dyDescent="0.2">
      <c r="A886" s="244" t="s">
        <v>9653</v>
      </c>
      <c r="B886" s="250" t="s">
        <v>8265</v>
      </c>
      <c r="C886" s="250"/>
      <c r="D886" s="250" t="s">
        <v>207</v>
      </c>
      <c r="E886" s="408" t="s">
        <v>525</v>
      </c>
      <c r="F886" s="408" t="s">
        <v>529</v>
      </c>
      <c r="G886" s="408" t="s">
        <v>527</v>
      </c>
      <c r="H886" s="408" t="s">
        <v>207</v>
      </c>
      <c r="I886" s="408" t="s">
        <v>528</v>
      </c>
      <c r="J886" s="408" t="s">
        <v>530</v>
      </c>
      <c r="K886" s="408" t="s">
        <v>526</v>
      </c>
      <c r="L886" s="408" t="s">
        <v>531</v>
      </c>
      <c r="M886" s="408" t="s">
        <v>532</v>
      </c>
      <c r="N886" s="408" t="s">
        <v>533</v>
      </c>
      <c r="O886" s="408" t="s">
        <v>534</v>
      </c>
      <c r="P886" s="408" t="s">
        <v>535</v>
      </c>
      <c r="Q886" s="408" t="s">
        <v>8072</v>
      </c>
      <c r="R886" s="407" t="s">
        <v>9681</v>
      </c>
      <c r="S886" s="408" t="s">
        <v>536</v>
      </c>
      <c r="T886" s="244" t="str">
        <f t="shared" si="27"/>
        <v>Technical_23</v>
      </c>
      <c r="U886" s="244"/>
    </row>
    <row r="887" spans="1:21" ht="25.5" x14ac:dyDescent="0.2">
      <c r="A887" s="244" t="s">
        <v>9654</v>
      </c>
      <c r="B887" s="250" t="s">
        <v>8265</v>
      </c>
      <c r="C887" s="250"/>
      <c r="D887" s="250" t="s">
        <v>206</v>
      </c>
      <c r="E887" s="408" t="s">
        <v>537</v>
      </c>
      <c r="F887" s="408" t="s">
        <v>8255</v>
      </c>
      <c r="G887" s="408" t="s">
        <v>539</v>
      </c>
      <c r="H887" s="408" t="s">
        <v>206</v>
      </c>
      <c r="I887" s="408" t="s">
        <v>540</v>
      </c>
      <c r="J887" s="408" t="s">
        <v>541</v>
      </c>
      <c r="K887" s="408" t="s">
        <v>538</v>
      </c>
      <c r="L887" s="408" t="s">
        <v>542</v>
      </c>
      <c r="M887" s="408" t="s">
        <v>543</v>
      </c>
      <c r="N887" s="408" t="s">
        <v>544</v>
      </c>
      <c r="O887" s="408" t="s">
        <v>545</v>
      </c>
      <c r="P887" s="408" t="s">
        <v>546</v>
      </c>
      <c r="Q887" s="408" t="s">
        <v>8073</v>
      </c>
      <c r="R887" s="407" t="s">
        <v>9682</v>
      </c>
      <c r="S887" s="408" t="s">
        <v>547</v>
      </c>
      <c r="T887" s="244" t="str">
        <f t="shared" si="27"/>
        <v>Technical_24</v>
      </c>
      <c r="U887" s="244"/>
    </row>
    <row r="888" spans="1:21" x14ac:dyDescent="0.2">
      <c r="A888" s="244" t="s">
        <v>9655</v>
      </c>
      <c r="B888" s="250" t="s">
        <v>8265</v>
      </c>
      <c r="C888" s="250"/>
      <c r="D888" s="250" t="s">
        <v>205</v>
      </c>
      <c r="E888" s="408" t="s">
        <v>548</v>
      </c>
      <c r="F888" s="408" t="s">
        <v>552</v>
      </c>
      <c r="G888" s="408" t="s">
        <v>550</v>
      </c>
      <c r="H888" s="408" t="s">
        <v>205</v>
      </c>
      <c r="I888" s="408" t="s">
        <v>551</v>
      </c>
      <c r="J888" s="408" t="s">
        <v>553</v>
      </c>
      <c r="K888" s="408" t="s">
        <v>549</v>
      </c>
      <c r="L888" s="408" t="s">
        <v>554</v>
      </c>
      <c r="M888" s="408" t="s">
        <v>555</v>
      </c>
      <c r="N888" s="408" t="s">
        <v>556</v>
      </c>
      <c r="O888" s="408" t="s">
        <v>557</v>
      </c>
      <c r="P888" s="408" t="s">
        <v>558</v>
      </c>
      <c r="Q888" s="408" t="s">
        <v>8074</v>
      </c>
      <c r="R888" s="407" t="s">
        <v>9683</v>
      </c>
      <c r="S888" s="408" t="s">
        <v>559</v>
      </c>
      <c r="T888" s="244" t="str">
        <f t="shared" si="27"/>
        <v>Technical_25</v>
      </c>
      <c r="U888" s="244"/>
    </row>
    <row r="889" spans="1:21" x14ac:dyDescent="0.2">
      <c r="A889" s="244" t="s">
        <v>9656</v>
      </c>
      <c r="B889" s="250" t="s">
        <v>8265</v>
      </c>
      <c r="C889" s="250"/>
      <c r="D889" s="250" t="s">
        <v>204</v>
      </c>
      <c r="E889" s="408" t="s">
        <v>560</v>
      </c>
      <c r="F889" s="408" t="s">
        <v>564</v>
      </c>
      <c r="G889" s="408" t="s">
        <v>562</v>
      </c>
      <c r="H889" s="408" t="s">
        <v>204</v>
      </c>
      <c r="I889" s="408" t="s">
        <v>563</v>
      </c>
      <c r="J889" s="408" t="s">
        <v>565</v>
      </c>
      <c r="K889" s="408" t="s">
        <v>561</v>
      </c>
      <c r="L889" s="408" t="s">
        <v>566</v>
      </c>
      <c r="M889" s="408" t="s">
        <v>567</v>
      </c>
      <c r="N889" s="408" t="s">
        <v>568</v>
      </c>
      <c r="O889" s="408" t="s">
        <v>569</v>
      </c>
      <c r="P889" s="408" t="s">
        <v>570</v>
      </c>
      <c r="Q889" s="408" t="s">
        <v>8075</v>
      </c>
      <c r="R889" s="407" t="s">
        <v>9684</v>
      </c>
      <c r="S889" s="408" t="s">
        <v>571</v>
      </c>
      <c r="T889" s="244" t="str">
        <f t="shared" si="27"/>
        <v>Technical_26</v>
      </c>
      <c r="U889" s="244"/>
    </row>
    <row r="890" spans="1:21" x14ac:dyDescent="0.2">
      <c r="A890" s="244" t="s">
        <v>9657</v>
      </c>
      <c r="B890" s="250" t="s">
        <v>8265</v>
      </c>
      <c r="C890" s="250"/>
      <c r="D890" s="250" t="s">
        <v>203</v>
      </c>
      <c r="E890" s="408" t="s">
        <v>572</v>
      </c>
      <c r="F890" s="408" t="s">
        <v>575</v>
      </c>
      <c r="G890" s="408" t="s">
        <v>573</v>
      </c>
      <c r="H890" s="408" t="s">
        <v>203</v>
      </c>
      <c r="I890" s="408" t="s">
        <v>574</v>
      </c>
      <c r="J890" s="408" t="s">
        <v>576</v>
      </c>
      <c r="K890" s="408" t="s">
        <v>7562</v>
      </c>
      <c r="L890" s="408" t="s">
        <v>577</v>
      </c>
      <c r="M890" s="408" t="s">
        <v>578</v>
      </c>
      <c r="N890" s="408" t="s">
        <v>579</v>
      </c>
      <c r="O890" s="408" t="s">
        <v>580</v>
      </c>
      <c r="P890" s="408" t="s">
        <v>581</v>
      </c>
      <c r="Q890" s="408" t="s">
        <v>8076</v>
      </c>
      <c r="R890" s="407" t="s">
        <v>9685</v>
      </c>
      <c r="S890" s="408" t="s">
        <v>582</v>
      </c>
      <c r="T890" s="244" t="str">
        <f t="shared" si="27"/>
        <v>Technical_27</v>
      </c>
      <c r="U890" s="244"/>
    </row>
    <row r="891" spans="1:21" x14ac:dyDescent="0.2">
      <c r="A891" s="244" t="s">
        <v>9658</v>
      </c>
      <c r="B891" s="250" t="s">
        <v>8265</v>
      </c>
      <c r="C891" s="250"/>
      <c r="D891" s="250" t="s">
        <v>202</v>
      </c>
      <c r="E891" s="408" t="s">
        <v>202</v>
      </c>
      <c r="F891" s="408" t="s">
        <v>202</v>
      </c>
      <c r="G891" s="408" t="s">
        <v>583</v>
      </c>
      <c r="H891" s="408" t="s">
        <v>202</v>
      </c>
      <c r="I891" s="408" t="s">
        <v>202</v>
      </c>
      <c r="J891" s="408" t="s">
        <v>584</v>
      </c>
      <c r="K891" s="408" t="s">
        <v>202</v>
      </c>
      <c r="L891" s="408" t="s">
        <v>202</v>
      </c>
      <c r="M891" s="408" t="s">
        <v>202</v>
      </c>
      <c r="N891" s="408" t="s">
        <v>202</v>
      </c>
      <c r="O891" s="408" t="s">
        <v>202</v>
      </c>
      <c r="P891" s="408" t="s">
        <v>585</v>
      </c>
      <c r="Q891" s="408" t="s">
        <v>8077</v>
      </c>
      <c r="R891" s="407" t="s">
        <v>202</v>
      </c>
      <c r="S891" s="408" t="s">
        <v>202</v>
      </c>
      <c r="T891" s="244" t="str">
        <f t="shared" si="27"/>
        <v>Technical_28</v>
      </c>
      <c r="U891" s="244"/>
    </row>
    <row r="892" spans="1:21" x14ac:dyDescent="0.2">
      <c r="A892" s="244" t="s">
        <v>9659</v>
      </c>
      <c r="B892" s="250" t="s">
        <v>8265</v>
      </c>
      <c r="C892" s="250"/>
      <c r="D892" s="250" t="s">
        <v>201</v>
      </c>
      <c r="E892" s="408" t="s">
        <v>586</v>
      </c>
      <c r="F892" s="408" t="s">
        <v>590</v>
      </c>
      <c r="G892" s="408" t="s">
        <v>588</v>
      </c>
      <c r="H892" s="408" t="s">
        <v>201</v>
      </c>
      <c r="I892" s="408" t="s">
        <v>589</v>
      </c>
      <c r="J892" s="408" t="s">
        <v>591</v>
      </c>
      <c r="K892" s="408" t="s">
        <v>587</v>
      </c>
      <c r="L892" s="408" t="s">
        <v>592</v>
      </c>
      <c r="M892" s="408" t="s">
        <v>593</v>
      </c>
      <c r="N892" s="408" t="s">
        <v>594</v>
      </c>
      <c r="O892" s="408" t="s">
        <v>595</v>
      </c>
      <c r="P892" s="408" t="s">
        <v>596</v>
      </c>
      <c r="Q892" s="408" t="s">
        <v>8078</v>
      </c>
      <c r="R892" s="407" t="s">
        <v>9686</v>
      </c>
      <c r="S892" s="408" t="s">
        <v>597</v>
      </c>
      <c r="T892" s="244" t="str">
        <f t="shared" si="27"/>
        <v>Technical_29</v>
      </c>
      <c r="U892" s="244"/>
    </row>
    <row r="893" spans="1:21" x14ac:dyDescent="0.2">
      <c r="A893" s="244" t="s">
        <v>9660</v>
      </c>
      <c r="B893" s="250" t="s">
        <v>8265</v>
      </c>
      <c r="C893" s="250"/>
      <c r="D893" s="250" t="s">
        <v>200</v>
      </c>
      <c r="E893" s="408" t="s">
        <v>598</v>
      </c>
      <c r="F893" s="408" t="s">
        <v>602</v>
      </c>
      <c r="G893" s="408" t="s">
        <v>600</v>
      </c>
      <c r="H893" s="408" t="s">
        <v>200</v>
      </c>
      <c r="I893" s="408" t="s">
        <v>601</v>
      </c>
      <c r="J893" s="408" t="s">
        <v>603</v>
      </c>
      <c r="K893" s="408" t="s">
        <v>599</v>
      </c>
      <c r="L893" s="408" t="s">
        <v>604</v>
      </c>
      <c r="M893" s="408" t="s">
        <v>605</v>
      </c>
      <c r="N893" s="408" t="s">
        <v>606</v>
      </c>
      <c r="O893" s="408" t="s">
        <v>607</v>
      </c>
      <c r="P893" s="408" t="s">
        <v>608</v>
      </c>
      <c r="Q893" s="408" t="s">
        <v>8079</v>
      </c>
      <c r="R893" s="407" t="s">
        <v>9687</v>
      </c>
      <c r="S893" s="408" t="s">
        <v>609</v>
      </c>
      <c r="T893" s="244" t="str">
        <f t="shared" si="27"/>
        <v>Technical_30</v>
      </c>
      <c r="U893" s="244"/>
    </row>
    <row r="894" spans="1:21" x14ac:dyDescent="0.2">
      <c r="A894" s="244" t="s">
        <v>9661</v>
      </c>
      <c r="B894" s="250" t="s">
        <v>8265</v>
      </c>
      <c r="C894" s="250"/>
      <c r="D894" s="250" t="s">
        <v>354</v>
      </c>
      <c r="E894" s="408" t="s">
        <v>354</v>
      </c>
      <c r="F894" s="408" t="s">
        <v>354</v>
      </c>
      <c r="G894" s="408" t="s">
        <v>354</v>
      </c>
      <c r="H894" s="408" t="s">
        <v>354</v>
      </c>
      <c r="I894" s="408" t="s">
        <v>354</v>
      </c>
      <c r="J894" s="408" t="s">
        <v>10617</v>
      </c>
      <c r="K894" s="408" t="s">
        <v>354</v>
      </c>
      <c r="L894" s="408" t="s">
        <v>354</v>
      </c>
      <c r="M894" s="408" t="s">
        <v>354</v>
      </c>
      <c r="N894" s="408" t="s">
        <v>354</v>
      </c>
      <c r="O894" s="408" t="s">
        <v>354</v>
      </c>
      <c r="P894" s="408" t="s">
        <v>354</v>
      </c>
      <c r="Q894" s="388" t="s">
        <v>10206</v>
      </c>
      <c r="R894" s="407" t="s">
        <v>10078</v>
      </c>
      <c r="S894" s="408" t="s">
        <v>354</v>
      </c>
      <c r="T894" s="244" t="str">
        <f t="shared" si="27"/>
        <v>Technical_31</v>
      </c>
      <c r="U894" s="244"/>
    </row>
    <row r="895" spans="1:21" x14ac:dyDescent="0.2">
      <c r="A895" s="244" t="s">
        <v>9662</v>
      </c>
      <c r="B895" s="250" t="s">
        <v>8265</v>
      </c>
      <c r="C895" s="250"/>
      <c r="D895" s="250" t="s">
        <v>356</v>
      </c>
      <c r="E895" s="408" t="s">
        <v>356</v>
      </c>
      <c r="F895" s="408" t="s">
        <v>356</v>
      </c>
      <c r="G895" s="408" t="s">
        <v>356</v>
      </c>
      <c r="H895" s="408" t="s">
        <v>356</v>
      </c>
      <c r="I895" s="408" t="s">
        <v>356</v>
      </c>
      <c r="J895" s="408" t="s">
        <v>356</v>
      </c>
      <c r="K895" s="408" t="s">
        <v>356</v>
      </c>
      <c r="L895" s="408" t="s">
        <v>356</v>
      </c>
      <c r="M895" s="408" t="s">
        <v>356</v>
      </c>
      <c r="N895" s="408" t="s">
        <v>356</v>
      </c>
      <c r="O895" s="408" t="s">
        <v>356</v>
      </c>
      <c r="P895" s="408" t="s">
        <v>356</v>
      </c>
      <c r="Q895" s="388" t="s">
        <v>10207</v>
      </c>
      <c r="R895" s="407" t="s">
        <v>10079</v>
      </c>
      <c r="S895" s="408" t="s">
        <v>356</v>
      </c>
      <c r="T895" s="244" t="str">
        <f t="shared" si="27"/>
        <v>Technical_32</v>
      </c>
      <c r="U895" s="244"/>
    </row>
    <row r="896" spans="1:21" x14ac:dyDescent="0.2">
      <c r="A896" s="244" t="s">
        <v>9663</v>
      </c>
      <c r="B896" s="250" t="s">
        <v>8265</v>
      </c>
      <c r="C896" s="250"/>
      <c r="D896" s="250" t="s">
        <v>361</v>
      </c>
      <c r="E896" s="408" t="s">
        <v>8256</v>
      </c>
      <c r="F896" s="408" t="s">
        <v>8257</v>
      </c>
      <c r="G896" s="408" t="s">
        <v>8258</v>
      </c>
      <c r="H896" s="408" t="s">
        <v>361</v>
      </c>
      <c r="I896" s="408" t="s">
        <v>7549</v>
      </c>
      <c r="J896" s="408" t="s">
        <v>10618</v>
      </c>
      <c r="K896" s="408" t="s">
        <v>7564</v>
      </c>
      <c r="L896" s="408" t="s">
        <v>8259</v>
      </c>
      <c r="M896" s="408" t="s">
        <v>8260</v>
      </c>
      <c r="N896" s="408" t="s">
        <v>8261</v>
      </c>
      <c r="O896" s="408" t="s">
        <v>8262</v>
      </c>
      <c r="P896" s="408" t="s">
        <v>8263</v>
      </c>
      <c r="Q896" s="408" t="s">
        <v>8080</v>
      </c>
      <c r="R896" s="407" t="s">
        <v>10080</v>
      </c>
      <c r="S896" s="408" t="s">
        <v>8264</v>
      </c>
      <c r="T896" s="244" t="str">
        <f t="shared" si="27"/>
        <v>Technical_33</v>
      </c>
      <c r="U896" s="244"/>
    </row>
    <row r="897" spans="1:21" ht="51" x14ac:dyDescent="0.2">
      <c r="A897" s="244" t="s">
        <v>9664</v>
      </c>
      <c r="B897" s="250" t="s">
        <v>8265</v>
      </c>
      <c r="C897" s="250"/>
      <c r="D897" s="250" t="s">
        <v>6600</v>
      </c>
      <c r="E897" s="408" t="s">
        <v>6647</v>
      </c>
      <c r="F897" s="408" t="s">
        <v>6649</v>
      </c>
      <c r="G897" s="408" t="s">
        <v>6650</v>
      </c>
      <c r="H897" s="408" t="s">
        <v>6600</v>
      </c>
      <c r="I897" s="408" t="s">
        <v>6648</v>
      </c>
      <c r="J897" s="408" t="s">
        <v>6651</v>
      </c>
      <c r="K897" s="408" t="s">
        <v>7563</v>
      </c>
      <c r="L897" s="408" t="s">
        <v>6652</v>
      </c>
      <c r="M897" s="408" t="s">
        <v>6653</v>
      </c>
      <c r="N897" s="408" t="s">
        <v>6654</v>
      </c>
      <c r="O897" s="408" t="s">
        <v>6655</v>
      </c>
      <c r="P897" s="408" t="s">
        <v>6656</v>
      </c>
      <c r="Q897" s="408" t="s">
        <v>8081</v>
      </c>
      <c r="R897" s="407" t="s">
        <v>10081</v>
      </c>
      <c r="S897" s="408" t="s">
        <v>7567</v>
      </c>
      <c r="T897" s="244" t="str">
        <f t="shared" si="27"/>
        <v>Technical_34</v>
      </c>
      <c r="U897" s="244"/>
    </row>
    <row r="898" spans="1:21" x14ac:dyDescent="0.2">
      <c r="A898" s="244" t="s">
        <v>9665</v>
      </c>
      <c r="B898" s="250" t="s">
        <v>8265</v>
      </c>
      <c r="C898" s="250"/>
      <c r="D898" s="250" t="s">
        <v>10516</v>
      </c>
      <c r="E898" s="408" t="s">
        <v>10517</v>
      </c>
      <c r="F898" s="408" t="s">
        <v>10518</v>
      </c>
      <c r="G898" s="408" t="s">
        <v>10519</v>
      </c>
      <c r="H898" s="408" t="s">
        <v>10516</v>
      </c>
      <c r="I898" s="408" t="s">
        <v>10520</v>
      </c>
      <c r="J898" s="408" t="s">
        <v>10516</v>
      </c>
      <c r="K898" s="408" t="s">
        <v>10521</v>
      </c>
      <c r="L898" s="408" t="s">
        <v>10522</v>
      </c>
      <c r="M898" s="408" t="s">
        <v>10523</v>
      </c>
      <c r="N898" s="408" t="s">
        <v>10524</v>
      </c>
      <c r="O898" s="408" t="s">
        <v>10525</v>
      </c>
      <c r="P898" s="408" t="s">
        <v>2055</v>
      </c>
      <c r="Q898" s="408" t="s">
        <v>10516</v>
      </c>
      <c r="R898" s="407" t="s">
        <v>10526</v>
      </c>
      <c r="S898" s="408" t="s">
        <v>10527</v>
      </c>
      <c r="T898" s="244" t="str">
        <f t="shared" si="27"/>
        <v>Technical_35</v>
      </c>
      <c r="U898" s="244"/>
    </row>
    <row r="899" spans="1:21" x14ac:dyDescent="0.2">
      <c r="A899" s="244" t="s">
        <v>10528</v>
      </c>
      <c r="B899" s="250" t="s">
        <v>8265</v>
      </c>
      <c r="C899" s="250"/>
      <c r="D899" s="250" t="s">
        <v>160</v>
      </c>
      <c r="E899" s="408" t="s">
        <v>7417</v>
      </c>
      <c r="F899" s="408" t="s">
        <v>7419</v>
      </c>
      <c r="G899" s="408" t="s">
        <v>7422</v>
      </c>
      <c r="H899" s="408" t="s">
        <v>160</v>
      </c>
      <c r="I899" s="408" t="s">
        <v>7425</v>
      </c>
      <c r="J899" s="408" t="s">
        <v>7428</v>
      </c>
      <c r="K899" s="408" t="s">
        <v>7429</v>
      </c>
      <c r="L899" s="408" t="s">
        <v>7430</v>
      </c>
      <c r="M899" s="408" t="s">
        <v>7433</v>
      </c>
      <c r="N899" s="408" t="s">
        <v>7437</v>
      </c>
      <c r="O899" s="408" t="s">
        <v>7438</v>
      </c>
      <c r="P899" s="408" t="s">
        <v>7443</v>
      </c>
      <c r="Q899" s="408" t="s">
        <v>8069</v>
      </c>
      <c r="R899" s="407" t="s">
        <v>10082</v>
      </c>
      <c r="S899" s="408" t="s">
        <v>7445</v>
      </c>
      <c r="T899" s="244" t="str">
        <f t="shared" si="27"/>
        <v>Technical_36</v>
      </c>
      <c r="U899" s="244"/>
    </row>
  </sheetData>
  <autoFilter ref="A23:V899" xr:uid="{00000000-0009-0000-0000-000007000000}"/>
  <conditionalFormatting sqref="M11:P11">
    <cfRule type="expression" dxfId="0" priority="137">
      <formula>#REF!="Control not relevant for this institution"</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9" tint="0.79998168889431442"/>
  </sheetPr>
  <dimension ref="A1:V101"/>
  <sheetViews>
    <sheetView zoomScale="110" zoomScaleNormal="110" workbookViewId="0">
      <pane ySplit="1" topLeftCell="A2" activePane="bottomLeft" state="frozen"/>
      <selection activeCell="E732" sqref="E732"/>
      <selection pane="bottomLeft" activeCell="E732" sqref="E732"/>
    </sheetView>
  </sheetViews>
  <sheetFormatPr defaultColWidth="9.28515625" defaultRowHeight="15" x14ac:dyDescent="0.25"/>
  <cols>
    <col min="1" max="1" width="43.28515625" customWidth="1"/>
    <col min="2" max="15" width="35.7109375" customWidth="1"/>
    <col min="16" max="16" width="9.28515625" customWidth="1"/>
    <col min="17" max="17" width="28.7109375" customWidth="1"/>
    <col min="18" max="18" width="9.28515625" customWidth="1"/>
    <col min="20" max="20" width="10.28515625" customWidth="1"/>
    <col min="21" max="21" width="9.28515625" customWidth="1"/>
    <col min="22" max="22" width="28.7109375" customWidth="1"/>
    <col min="23" max="26" width="9.28515625" customWidth="1"/>
  </cols>
  <sheetData>
    <row r="1" spans="1:22" x14ac:dyDescent="0.25">
      <c r="A1" s="18" t="s">
        <v>243</v>
      </c>
      <c r="B1" s="18" t="s">
        <v>244</v>
      </c>
      <c r="C1" s="18" t="s">
        <v>245</v>
      </c>
      <c r="D1" s="18" t="s">
        <v>246</v>
      </c>
      <c r="E1" s="18" t="s">
        <v>247</v>
      </c>
      <c r="F1" s="18" t="s">
        <v>337</v>
      </c>
      <c r="G1" s="18" t="s">
        <v>248</v>
      </c>
      <c r="H1" s="18" t="s">
        <v>249</v>
      </c>
      <c r="I1" s="18" t="s">
        <v>250</v>
      </c>
      <c r="J1" s="18" t="s">
        <v>251</v>
      </c>
      <c r="K1" s="18" t="s">
        <v>252</v>
      </c>
      <c r="L1" s="18" t="s">
        <v>253</v>
      </c>
      <c r="M1" s="18" t="s">
        <v>7640</v>
      </c>
      <c r="N1" s="18" t="s">
        <v>9308</v>
      </c>
      <c r="O1" s="18" t="s">
        <v>254</v>
      </c>
      <c r="Q1" s="4" t="s">
        <v>344</v>
      </c>
      <c r="S1" t="s">
        <v>342</v>
      </c>
      <c r="T1" t="s">
        <v>343</v>
      </c>
      <c r="V1" t="s">
        <v>345</v>
      </c>
    </row>
    <row r="2" spans="1:22" x14ac:dyDescent="0.25">
      <c r="A2" s="1" t="s">
        <v>161</v>
      </c>
      <c r="B2" s="1" t="str">
        <f>VLOOKUP($A2,'Master translation'!$D$864:$S$899,2,0)</f>
        <v>Ja</v>
      </c>
      <c r="C2" s="1" t="str">
        <f>VLOOKUP($A2,'Master translation'!$D$864:$S$899,8,0)</f>
        <v>Oui</v>
      </c>
      <c r="D2" s="1" t="str">
        <f>VLOOKUP($A2,'Master translation'!$D$864:$S$899,4,0)</f>
        <v>Ναι</v>
      </c>
      <c r="E2" s="1" t="str">
        <f>VLOOKUP($A2,'Master translation'!$D$864:$S$899,6,0)</f>
        <v>Sí</v>
      </c>
      <c r="F2" s="1" t="str">
        <f>VLOOKUP($A2,'Master translation'!$D$864:$S$899,3,0)</f>
        <v>Jah</v>
      </c>
      <c r="G2" s="1" t="str">
        <f>VLOOKUP($A2,'Master translation'!$D$864:$S$899,7,0)</f>
        <v>Kyllä</v>
      </c>
      <c r="H2" s="1" t="str">
        <f>VLOOKUP($A2,'Master translation'!$D$864:$S$899,9,0)</f>
        <v>Sì</v>
      </c>
      <c r="I2" s="1" t="str">
        <f>VLOOKUP($A2,'Master translation'!$D$864:$S$899,10,0)</f>
        <v>Taip</v>
      </c>
      <c r="J2" s="1" t="str">
        <f>VLOOKUP($A2,'Master translation'!$D$864:$S$899,11,0)</f>
        <v>Jā</v>
      </c>
      <c r="K2" s="1" t="str">
        <f>VLOOKUP($A2,'Master translation'!$D$864:$S$899,12,0)</f>
        <v>Ja</v>
      </c>
      <c r="L2" s="1" t="str">
        <f>VLOOKUP($A2,'Master translation'!$D$864:$S$899,13,0)</f>
        <v>Da</v>
      </c>
      <c r="M2" s="1" t="str">
        <f>VLOOKUP($A2,'Master translation'!$D$864:$S$899,14,0)</f>
        <v>Да</v>
      </c>
      <c r="N2" s="1" t="str">
        <f>VLOOKUP($A2,'Master translation'!$D$864:$S$899,15,0)</f>
        <v>Da</v>
      </c>
      <c r="O2" s="1" t="str">
        <f>VLOOKUP($A2,'Master translation'!$D$864:$S$899,16,0)</f>
        <v>Áno</v>
      </c>
      <c r="P2" s="297"/>
      <c r="Q2" s="300" t="str">
        <f>IF(OR(ISBLANK('1. General Information'!$H$13),'1. General Information'!$H$13="EN"),Table3[[#This Row],[EN]],HLOOKUP(VLOOKUP('1. General Information'!$H$13,Table1[],2,FALSE),Table3[#All],ROW(A2),FALSE))</f>
        <v>Yes</v>
      </c>
      <c r="S2" t="s">
        <v>334</v>
      </c>
      <c r="T2" t="s">
        <v>244</v>
      </c>
      <c r="V2" t="str">
        <f>Q2</f>
        <v>Yes</v>
      </c>
    </row>
    <row r="3" spans="1:22" x14ac:dyDescent="0.25">
      <c r="A3" s="1" t="s">
        <v>162</v>
      </c>
      <c r="B3" s="1" t="str">
        <f>VLOOKUP($A3,'Master translation'!$D$864:$S$899,2,0)</f>
        <v>Nein</v>
      </c>
      <c r="C3" s="1" t="str">
        <f>VLOOKUP($A3,'Master translation'!$D$864:$S$899,8,0)</f>
        <v>Non</v>
      </c>
      <c r="D3" s="1" t="str">
        <f>VLOOKUP($A3,'Master translation'!$D$864:$S$899,4,0)</f>
        <v>Όχι</v>
      </c>
      <c r="E3" s="1" t="str">
        <f>VLOOKUP($A3,'Master translation'!$D$864:$S$899,6,0)</f>
        <v>No</v>
      </c>
      <c r="F3" s="1" t="str">
        <f>VLOOKUP($A3,'Master translation'!$D$864:$S$899,3,0)</f>
        <v>Ei</v>
      </c>
      <c r="G3" s="1" t="str">
        <f>VLOOKUP($A3,'Master translation'!$D$864:$S$899,7,0)</f>
        <v>Ei</v>
      </c>
      <c r="H3" s="1" t="str">
        <f>VLOOKUP($A3,'Master translation'!$D$864:$S$899,9,0)</f>
        <v>No</v>
      </c>
      <c r="I3" s="1" t="str">
        <f>VLOOKUP($A3,'Master translation'!$D$864:$S$899,10,0)</f>
        <v>Ne</v>
      </c>
      <c r="J3" s="1" t="str">
        <f>VLOOKUP($A3,'Master translation'!$D$864:$S$899,11,0)</f>
        <v>Nē</v>
      </c>
      <c r="K3" s="1" t="str">
        <f>VLOOKUP($A3,'Master translation'!$D$864:$S$899,12,0)</f>
        <v>Nee</v>
      </c>
      <c r="L3" s="1" t="str">
        <f>VLOOKUP($A3,'Master translation'!$D$864:$S$899,13,0)</f>
        <v>Ne</v>
      </c>
      <c r="M3" s="1" t="str">
        <f>VLOOKUP($A3,'Master translation'!$D$864:$S$899,14,0)</f>
        <v>Не</v>
      </c>
      <c r="N3" s="1" t="str">
        <f>VLOOKUP($A3,'Master translation'!$D$864:$S$899,15,0)</f>
        <v>Ne</v>
      </c>
      <c r="O3" s="1" t="str">
        <f>VLOOKUP($A3,'Master translation'!$D$864:$S$899,16,0)</f>
        <v>Nie</v>
      </c>
      <c r="P3" s="297"/>
      <c r="Q3" s="300" t="str">
        <f>IF(OR(ISBLANK('1. General Information'!$H$13),'1. General Information'!$H$13="EN"),Table3[[#This Row],[EN]],HLOOKUP(VLOOKUP('1. General Information'!$H$13,Table1[],2,FALSE),Table3[#All],ROW(A3),FALSE))</f>
        <v>No</v>
      </c>
      <c r="S3" t="s">
        <v>335</v>
      </c>
      <c r="T3" t="s">
        <v>243</v>
      </c>
      <c r="V3" t="str">
        <f>Q3</f>
        <v>No</v>
      </c>
    </row>
    <row r="4" spans="1:22" x14ac:dyDescent="0.25">
      <c r="A4" s="1" t="s">
        <v>272</v>
      </c>
      <c r="B4" s="1" t="str">
        <f>VLOOKUP($A4,'Master translation'!$D$864:$S$899,2,0)</f>
        <v>Teilweise</v>
      </c>
      <c r="C4" s="1" t="str">
        <f>VLOOKUP($A4,'Master translation'!$D$864:$S$899,8,0)</f>
        <v>Partiellement</v>
      </c>
      <c r="D4" s="1" t="str">
        <f>VLOOKUP($A4,'Master translation'!$D$864:$S$899,4,0)</f>
        <v>Μερικώς</v>
      </c>
      <c r="E4" s="1" t="str">
        <f>VLOOKUP($A4,'Master translation'!$D$864:$S$899,6,0)</f>
        <v>Parcialmente</v>
      </c>
      <c r="F4" s="1" t="str">
        <f>VLOOKUP($A4,'Master translation'!$D$864:$S$899,3,0)</f>
        <v>Osaliselt</v>
      </c>
      <c r="G4" s="1" t="str">
        <f>VLOOKUP($A4,'Master translation'!$D$864:$S$899,7,0)</f>
        <v>Osittain</v>
      </c>
      <c r="H4" s="1" t="str">
        <f>VLOOKUP($A4,'Master translation'!$D$864:$S$899,9,0)</f>
        <v>Parzialmente</v>
      </c>
      <c r="I4" s="1" t="str">
        <f>VLOOKUP($A4,'Master translation'!$D$864:$S$899,10,0)</f>
        <v>Iš dalies</v>
      </c>
      <c r="J4" s="1" t="str">
        <f>VLOOKUP($A4,'Master translation'!$D$864:$S$899,11,0)</f>
        <v>Daļēji</v>
      </c>
      <c r="K4" s="1" t="str">
        <f>VLOOKUP($A4,'Master translation'!$D$864:$S$899,12,0)</f>
        <v>Gedeeltelijk</v>
      </c>
      <c r="L4" s="1" t="str">
        <f>VLOOKUP($A4,'Master translation'!$D$864:$S$899,13,0)</f>
        <v>Delno</v>
      </c>
      <c r="M4" s="1" t="str">
        <f>VLOOKUP($A4,'Master translation'!$D$864:$S$899,14,0)</f>
        <v>Частично</v>
      </c>
      <c r="N4" s="1" t="str">
        <f>VLOOKUP($A4,'Master translation'!$D$864:$S$899,15,0)</f>
        <v>Djelomično</v>
      </c>
      <c r="O4" s="1" t="str">
        <f>VLOOKUP($A4,'Master translation'!$D$864:$S$899,16,0)</f>
        <v>Čiastočne</v>
      </c>
      <c r="P4" s="297"/>
      <c r="Q4" s="300" t="str">
        <f>IF(OR(ISBLANK('1. General Information'!$H$13),'1. General Information'!$H$13="EN"),Table3[[#This Row],[EN]],HLOOKUP(VLOOKUP('1. General Information'!$H$13,Table1[],2,FALSE),Table3[#All],ROW(A4),FALSE))</f>
        <v>Partially</v>
      </c>
      <c r="S4" t="s">
        <v>336</v>
      </c>
      <c r="T4" t="s">
        <v>243</v>
      </c>
      <c r="V4" t="str">
        <f>Q6</f>
        <v>Not applicable</v>
      </c>
    </row>
    <row r="5" spans="1:22" x14ac:dyDescent="0.25">
      <c r="A5" s="1" t="s">
        <v>273</v>
      </c>
      <c r="B5" s="1" t="str">
        <f>VLOOKUP($A5,'Master translation'!$D$864:$S$899,2,0)</f>
        <v>Kein Eintrag</v>
      </c>
      <c r="C5" s="1" t="str">
        <f>VLOOKUP($A5,'Master translation'!$D$864:$S$899,8,0)</f>
        <v>Vide</v>
      </c>
      <c r="D5" s="1" t="str">
        <f>VLOOKUP($A5,'Master translation'!$D$864:$S$899,4,0)</f>
        <v>Ελλιπή πεδία</v>
      </c>
      <c r="E5" s="1" t="str">
        <f>VLOOKUP($A5,'Master translation'!$D$864:$S$899,6,0)</f>
        <v>Campos que faltan</v>
      </c>
      <c r="F5" s="1" t="str">
        <f>VLOOKUP($A5,'Master translation'!$D$864:$S$899,3,0)</f>
        <v>Puuduvad väljad</v>
      </c>
      <c r="G5" s="1" t="str">
        <f>VLOOKUP($A5,'Master translation'!$D$864:$S$899,7,0)</f>
        <v>Puuttuvat kentät</v>
      </c>
      <c r="H5" s="1" t="str">
        <f>VLOOKUP($A5,'Master translation'!$D$864:$S$899,9,0)</f>
        <v>Campi mancanti</v>
      </c>
      <c r="I5" s="1" t="str">
        <f>VLOOKUP($A5,'Master translation'!$D$864:$S$899,10,0)</f>
        <v>Trūksta laukelių</v>
      </c>
      <c r="J5" s="1" t="str">
        <f>VLOOKUP($A5,'Master translation'!$D$864:$S$899,11,0)</f>
        <v>Neaizpildīti lauki</v>
      </c>
      <c r="K5" s="1" t="str">
        <f>VLOOKUP($A5,'Master translation'!$D$864:$S$899,12,0)</f>
        <v>Ontbrekende velden</v>
      </c>
      <c r="L5" s="1" t="str">
        <f>VLOOKUP($A5,'Master translation'!$D$864:$S$899,13,0)</f>
        <v>Manjkajoča polja</v>
      </c>
      <c r="M5" s="1" t="str">
        <f>VLOOKUP($A5,'Master translation'!$D$864:$S$899,14,0)</f>
        <v>Липсващ</v>
      </c>
      <c r="N5" s="1" t="str">
        <f>VLOOKUP($A5,'Master translation'!$D$864:$S$899,15,0)</f>
        <v>Nedostaje</v>
      </c>
      <c r="O5" s="1" t="str">
        <f>VLOOKUP($A5,'Master translation'!$D$864:$S$899,16,0)</f>
        <v>Chýba</v>
      </c>
      <c r="P5" s="297"/>
      <c r="Q5" s="300" t="str">
        <f>IF(OR(ISBLANK('1. General Information'!$H$13),'1. General Information'!$H$13="EN"),Table3[[#This Row],[EN]],HLOOKUP(VLOOKUP('1. General Information'!$H$13,Table1[],2,FALSE),Table3[#All],ROW(A5),FALSE))</f>
        <v>Missing</v>
      </c>
      <c r="S5" t="s">
        <v>244</v>
      </c>
      <c r="T5" t="s">
        <v>244</v>
      </c>
    </row>
    <row r="6" spans="1:22" x14ac:dyDescent="0.25">
      <c r="A6" s="1" t="s">
        <v>172</v>
      </c>
      <c r="B6" s="1" t="str">
        <f>VLOOKUP($A6,'Master translation'!$D$864:$S$899,2,0)</f>
        <v>Nicht zutreffend</v>
      </c>
      <c r="C6" s="1" t="str">
        <f>VLOOKUP($A6,'Master translation'!$D$864:$S$899,8,0)</f>
        <v>Sans objet</v>
      </c>
      <c r="D6" s="1" t="str">
        <f>VLOOKUP($A6,'Master translation'!$D$864:$S$899,4,0)</f>
        <v>Δεν ισχύει</v>
      </c>
      <c r="E6" s="1" t="str">
        <f>VLOOKUP($A6,'Master translation'!$D$864:$S$899,6,0)</f>
        <v>No aplicable</v>
      </c>
      <c r="F6" s="1" t="str">
        <f>VLOOKUP($A6,'Master translation'!$D$864:$S$899,3,0)</f>
        <v>Ei kohaldata</v>
      </c>
      <c r="G6" s="1" t="str">
        <f>VLOOKUP($A6,'Master translation'!$D$864:$S$899,7,0)</f>
        <v>Ei sovelleta</v>
      </c>
      <c r="H6" s="1" t="str">
        <f>VLOOKUP($A6,'Master translation'!$D$864:$S$899,9,0)</f>
        <v>Non applicabile</v>
      </c>
      <c r="I6" s="1" t="str">
        <f>VLOOKUP($A6,'Master translation'!$D$864:$S$899,10,0)</f>
        <v>Netaikoma</v>
      </c>
      <c r="J6" s="1" t="str">
        <f>VLOOKUP($A6,'Master translation'!$D$864:$S$899,11,0)</f>
        <v>Nav piemērojams</v>
      </c>
      <c r="K6" s="1" t="str">
        <f>VLOOKUP($A6,'Master translation'!$D$864:$S$899,12,0)</f>
        <v>Niet van toepassing</v>
      </c>
      <c r="L6" s="1" t="str">
        <f>VLOOKUP($A6,'Master translation'!$D$864:$S$899,13,0)</f>
        <v>Se ne uporablja</v>
      </c>
      <c r="M6" s="1" t="str">
        <f>VLOOKUP($A6,'Master translation'!$D$864:$S$899,14,0)</f>
        <v>Не е приложимо</v>
      </c>
      <c r="N6" s="1" t="str">
        <f>VLOOKUP($A6,'Master translation'!$D$864:$S$899,15,0)</f>
        <v>Nije primjenjivo</v>
      </c>
      <c r="O6" s="1" t="str">
        <f>VLOOKUP($A6,'Master translation'!$D$864:$S$899,16,0)</f>
        <v>Neuvádza sa</v>
      </c>
      <c r="P6" s="297"/>
      <c r="Q6" s="300" t="str">
        <f>IF(OR(ISBLANK('1. General Information'!$H$13),'1. General Information'!$H$13="EN"),Table3[[#This Row],[EN]],HLOOKUP(VLOOKUP('1. General Information'!$H$13,Table1[],2,FALSE),Table3[#All],ROW(A6),FALSE))</f>
        <v>Not applicable</v>
      </c>
      <c r="S6" t="s">
        <v>337</v>
      </c>
      <c r="T6" s="44" t="s">
        <v>337</v>
      </c>
      <c r="V6" t="s">
        <v>346</v>
      </c>
    </row>
    <row r="7" spans="1:22" x14ac:dyDescent="0.25">
      <c r="A7" s="1" t="s">
        <v>293</v>
      </c>
      <c r="B7" s="1" t="str">
        <f>VLOOKUP($A7,'Master translation'!$D$864:$S$899,2,0)</f>
        <v>Nicht verfügbar</v>
      </c>
      <c r="C7" s="1" t="str">
        <f>VLOOKUP($A7,'Master translation'!$D$864:$S$899,8,0)</f>
        <v>Sans objet</v>
      </c>
      <c r="D7" s="1" t="str">
        <f>VLOOKUP($A7,'Master translation'!$D$864:$S$899,4,0)</f>
        <v>Δεν διατίθεται</v>
      </c>
      <c r="E7" s="1" t="str">
        <f>VLOOKUP($A7,'Master translation'!$D$864:$S$899,6,0)</f>
        <v>No disponible</v>
      </c>
      <c r="F7" s="1" t="str">
        <f>VLOOKUP($A7,'Master translation'!$D$864:$S$899,3,0)</f>
        <v>Puudub</v>
      </c>
      <c r="G7" s="1" t="str">
        <f>VLOOKUP($A7,'Master translation'!$D$864:$S$899,7,0)</f>
        <v>Ei saatavilla</v>
      </c>
      <c r="H7" s="1" t="str">
        <f>VLOOKUP($A7,'Master translation'!$D$864:$S$899,9,0)</f>
        <v>Non disponibile</v>
      </c>
      <c r="I7" s="1" t="str">
        <f>VLOOKUP($A7,'Master translation'!$D$864:$S$899,10,0)</f>
        <v>Nėra duomenų</v>
      </c>
      <c r="J7" s="1" t="str">
        <f>VLOOKUP($A7,'Master translation'!$D$864:$S$899,11,0)</f>
        <v>Not available</v>
      </c>
      <c r="K7" s="1" t="str">
        <f>VLOOKUP($A7,'Master translation'!$D$864:$S$899,12,0)</f>
        <v>Niet beschikbaar</v>
      </c>
      <c r="L7" s="1" t="str">
        <f>VLOOKUP($A7,'Master translation'!$D$864:$S$899,13,0)</f>
        <v>Ni na voljo</v>
      </c>
      <c r="M7" s="1" t="str">
        <f>VLOOKUP($A7,'Master translation'!$D$864:$S$899,14,0)</f>
        <v>Не е налично</v>
      </c>
      <c r="N7" s="1" t="str">
        <f>VLOOKUP($A7,'Master translation'!$D$864:$S$899,15,0)</f>
        <v>Nije dostupno</v>
      </c>
      <c r="O7" s="1" t="str">
        <f>VLOOKUP($A7,'Master translation'!$D$864:$S$899,16,0)</f>
        <v>Neuvádza sa</v>
      </c>
      <c r="P7" s="297"/>
      <c r="Q7" s="300" t="str">
        <f>IF(OR(ISBLANK('1. General Information'!$H$13),'1. General Information'!$H$13="EN"),Table3[[#This Row],[EN]],HLOOKUP(VLOOKUP('1. General Information'!$H$13,Table1[],2,FALSE),Table3[#All],ROW(A7),FALSE))</f>
        <v>Not available</v>
      </c>
      <c r="S7" t="s">
        <v>247</v>
      </c>
      <c r="T7" s="44" t="s">
        <v>247</v>
      </c>
      <c r="V7" t="str">
        <f>Q9</f>
        <v>Individual</v>
      </c>
    </row>
    <row r="8" spans="1:22" x14ac:dyDescent="0.25">
      <c r="A8" s="1" t="s">
        <v>8492</v>
      </c>
      <c r="B8" s="1" t="str">
        <f>VLOOKUP($A8,'Master translation'!$D$864:$S$899,2,0)</f>
        <v>Konsolidierte Ebene</v>
      </c>
      <c r="C8" s="1" t="str">
        <f>VLOOKUP($A8,'Master translation'!$D$864:$S$899,8,0)</f>
        <v>Consolidé</v>
      </c>
      <c r="D8" s="1" t="str">
        <f>VLOOKUP($A8,'Master translation'!$D$864:$S$899,4,0)</f>
        <v>Ενοποιημένο</v>
      </c>
      <c r="E8" s="1" t="str">
        <f>VLOOKUP($A8,'Master translation'!$D$864:$S$899,6,0)</f>
        <v>Consolidado</v>
      </c>
      <c r="F8" s="1" t="str">
        <f>VLOOKUP($A8,'Master translation'!$D$864:$S$899,3,0)</f>
        <v>Konsolideeritud</v>
      </c>
      <c r="G8" s="1" t="str">
        <f>VLOOKUP($A8,'Master translation'!$D$864:$S$899,7,0)</f>
        <v>Konsolidoitu</v>
      </c>
      <c r="H8" s="1" t="str">
        <f>VLOOKUP($A8,'Master translation'!$D$864:$S$899,9,0)</f>
        <v>Consolidato</v>
      </c>
      <c r="I8" s="1" t="str">
        <f>VLOOKUP($A8,'Master translation'!$D$864:$S$899,10,0)</f>
        <v>Konsoliduotas</v>
      </c>
      <c r="J8" s="1" t="str">
        <f>VLOOKUP($A8,'Master translation'!$D$864:$S$899,11,0)</f>
        <v>Konsolidēts</v>
      </c>
      <c r="K8" s="1" t="str">
        <f>VLOOKUP($A8,'Master translation'!$D$864:$S$899,12,0)</f>
        <v>Consolidatieniveau</v>
      </c>
      <c r="L8" s="1" t="str">
        <f>VLOOKUP($A8,'Master translation'!$D$864:$S$899,13,0)</f>
        <v>Konsolidirana</v>
      </c>
      <c r="M8" s="1" t="str">
        <f>VLOOKUP($A8,'Master translation'!$D$864:$S$899,14,0)</f>
        <v>Консолидирана основа</v>
      </c>
      <c r="N8" s="1" t="str">
        <f>VLOOKUP($A8,'Master translation'!$D$864:$S$899,15,0)</f>
        <v>Konsolidirana</v>
      </c>
      <c r="O8" s="1" t="str">
        <f>VLOOKUP($A8,'Master translation'!$D$864:$S$899,16,0)</f>
        <v>Konsolidované</v>
      </c>
      <c r="P8" s="297"/>
      <c r="Q8" s="300" t="str">
        <f>IF(OR(ISBLANK('1. General Information'!$H$13),'1. General Information'!$H$13="EN"),Table3[[#This Row],[EN]],HLOOKUP(VLOOKUP('1. General Information'!$H$13,Table1[],2,FALSE),Table3[#All],ROW(A8),FALSE))</f>
        <v>Consolidated</v>
      </c>
      <c r="S8" t="s">
        <v>248</v>
      </c>
      <c r="T8" s="44" t="s">
        <v>248</v>
      </c>
      <c r="V8" t="str">
        <f>Q10</f>
        <v>Sub-consolidated</v>
      </c>
    </row>
    <row r="9" spans="1:22" x14ac:dyDescent="0.25">
      <c r="A9" s="1" t="s">
        <v>314</v>
      </c>
      <c r="B9" s="1" t="str">
        <f>VLOOKUP($A9,'Master translation'!$D$864:$S$899,2,0)</f>
        <v>Einzelebene</v>
      </c>
      <c r="C9" s="1" t="str">
        <f>VLOOKUP($A9,'Master translation'!$D$864:$S$899,8,0)</f>
        <v>Individuel</v>
      </c>
      <c r="D9" s="1" t="str">
        <f>VLOOKUP($A9,'Master translation'!$D$864:$S$899,4,0)</f>
        <v>Ατομικό</v>
      </c>
      <c r="E9" s="1" t="str">
        <f>VLOOKUP($A9,'Master translation'!$D$864:$S$899,6,0)</f>
        <v>Individual</v>
      </c>
      <c r="F9" s="1" t="str">
        <f>VLOOKUP($A9,'Master translation'!$D$864:$S$899,3,0)</f>
        <v>Individuaalne</v>
      </c>
      <c r="G9" s="1" t="str">
        <f>VLOOKUP($A9,'Master translation'!$D$864:$S$899,7,0)</f>
        <v>Yksittäinen</v>
      </c>
      <c r="H9" s="1" t="str">
        <f>VLOOKUP($A9,'Master translation'!$D$864:$S$899,9,0)</f>
        <v>Individuale</v>
      </c>
      <c r="I9" s="1" t="str">
        <f>VLOOKUP($A9,'Master translation'!$D$864:$S$899,10,0)</f>
        <v>Individualus</v>
      </c>
      <c r="J9" s="1" t="str">
        <f>VLOOKUP($A9,'Master translation'!$D$864:$S$899,11,0)</f>
        <v>Individuāls</v>
      </c>
      <c r="K9" s="1" t="str">
        <f>VLOOKUP($A9,'Master translation'!$D$864:$S$899,12,0)</f>
        <v>Individueel</v>
      </c>
      <c r="L9" s="1" t="str">
        <f>VLOOKUP($A9,'Master translation'!$D$864:$S$899,13,0)</f>
        <v>Individualna</v>
      </c>
      <c r="M9" s="1" t="str">
        <f>VLOOKUP($A9,'Master translation'!$D$864:$S$899,14,0)</f>
        <v>Индивидуална</v>
      </c>
      <c r="N9" s="1" t="str">
        <f>VLOOKUP($A9,'Master translation'!$D$864:$S$899,15,0)</f>
        <v>Pojedinačna</v>
      </c>
      <c r="O9" s="1" t="str">
        <f>VLOOKUP($A9,'Master translation'!$D$864:$S$899,16,0)</f>
        <v>Individuálne</v>
      </c>
      <c r="P9" s="297"/>
      <c r="Q9" s="300" t="str">
        <f>IF(OR(ISBLANK('1. General Information'!$H$13),'1. General Information'!$H$13="EN"),Table3[[#This Row],[EN]],HLOOKUP(VLOOKUP('1. General Information'!$H$13,Table1[],2,FALSE),Table3[#All],ROW(A9),FALSE))</f>
        <v>Individual</v>
      </c>
      <c r="S9" t="s">
        <v>245</v>
      </c>
      <c r="T9" s="44" t="s">
        <v>245</v>
      </c>
      <c r="V9" t="str">
        <f>Q8</f>
        <v>Consolidated</v>
      </c>
    </row>
    <row r="10" spans="1:22" x14ac:dyDescent="0.25">
      <c r="A10" s="1" t="s">
        <v>8493</v>
      </c>
      <c r="B10" s="1" t="str">
        <f>VLOOKUP($A10,'Master translation'!$D$864:$S$899,2,0)</f>
        <v>Teilkonsolidierte Ebene</v>
      </c>
      <c r="C10" s="1" t="str">
        <f>VLOOKUP($A10,'Master translation'!$D$864:$S$899,8,0)</f>
        <v>Sous-consolidé</v>
      </c>
      <c r="D10" s="1" t="str">
        <f>VLOOKUP($A10,'Master translation'!$D$864:$S$899,4,0)</f>
        <v>Υποενοποιημένο</v>
      </c>
      <c r="E10" s="1" t="str">
        <f>VLOOKUP($A10,'Master translation'!$D$864:$S$899,6,0)</f>
        <v>Subconsolidado</v>
      </c>
      <c r="F10" s="1" t="str">
        <f>VLOOKUP($A10,'Master translation'!$D$864:$S$899,3,0)</f>
        <v>Allkonsolideeritud</v>
      </c>
      <c r="G10" s="1" t="str">
        <f>VLOOKUP($A10,'Master translation'!$D$864:$S$899,7,0)</f>
        <v>Alakonsolidoitu</v>
      </c>
      <c r="H10" s="1" t="str">
        <f>VLOOKUP($A10,'Master translation'!$D$864:$S$899,9,0)</f>
        <v>Sub-consolidato</v>
      </c>
      <c r="I10" s="1" t="str">
        <f>VLOOKUP($A10,'Master translation'!$D$864:$S$899,10,0)</f>
        <v>Iš dalies konsoliduotas</v>
      </c>
      <c r="J10" s="1" t="str">
        <f>VLOOKUP($A10,'Master translation'!$D$864:$S$899,11,0)</f>
        <v>Subkonsolidēts</v>
      </c>
      <c r="K10" s="1" t="str">
        <f>VLOOKUP($A10,'Master translation'!$D$864:$S$899,12,0)</f>
        <v>Sub-consolidatieniveau</v>
      </c>
      <c r="L10" s="1" t="str">
        <f>VLOOKUP($A10,'Master translation'!$D$864:$S$899,13,0)</f>
        <v>Subkonsolidirana</v>
      </c>
      <c r="M10" s="1" t="str">
        <f>VLOOKUP($A10,'Master translation'!$D$864:$S$899,14,0)</f>
        <v>Подконсолидирана</v>
      </c>
      <c r="N10" s="1" t="str">
        <f>VLOOKUP($A10,'Master translation'!$D$864:$S$899,15,0)</f>
        <v>Potkonsolidirana</v>
      </c>
      <c r="O10" s="1" t="str">
        <f>VLOOKUP($A10,'Master translation'!$D$864:$S$899,16,0)</f>
        <v>Subkonsolidované</v>
      </c>
      <c r="P10" s="297"/>
      <c r="Q10" s="300" t="str">
        <f>IF(OR(ISBLANK('1. General Information'!$H$13),'1. General Information'!$H$13="EN"),Table3[[#This Row],[EN]],HLOOKUP(VLOOKUP('1. General Information'!$H$13,Table1[],2,FALSE),Table3[#All],ROW(A10),FALSE))</f>
        <v>Sub-consolidated</v>
      </c>
      <c r="S10" t="s">
        <v>10505</v>
      </c>
      <c r="T10" s="44" t="s">
        <v>246</v>
      </c>
    </row>
    <row r="11" spans="1:22" x14ac:dyDescent="0.25">
      <c r="A11" s="1" t="s">
        <v>17</v>
      </c>
      <c r="B11" s="1" t="str">
        <f>VLOOKUP($A11,'Master translation'!$D$864:$S$899,2,0)</f>
        <v>Feld ID</v>
      </c>
      <c r="C11" s="1" t="str">
        <f>VLOOKUP($A11,'Master translation'!$D$864:$S$899,8,0)</f>
        <v>ID du champ</v>
      </c>
      <c r="D11" s="1" t="str">
        <f>VLOOKUP($A11,'Master translation'!$D$864:$S$899,4,0)</f>
        <v>Αναγνωριστικό πεδίου</v>
      </c>
      <c r="E11" s="1" t="str">
        <f>VLOOKUP($A11,'Master translation'!$D$864:$S$899,6,0)</f>
        <v>ID del campo</v>
      </c>
      <c r="F11" s="1" t="str">
        <f>VLOOKUP($A11,'Master translation'!$D$864:$S$899,3,0)</f>
        <v>Välja kood</v>
      </c>
      <c r="G11" s="1" t="str">
        <f>VLOOKUP($A11,'Master translation'!$D$864:$S$899,7,0)</f>
        <v>Kentän tunnus</v>
      </c>
      <c r="H11" s="1" t="str">
        <f>VLOOKUP($A11,'Master translation'!$D$864:$S$899,9,0)</f>
        <v>ID campo</v>
      </c>
      <c r="I11" s="1" t="str">
        <f>VLOOKUP($A11,'Master translation'!$D$864:$S$899,10,0)</f>
        <v>Laukelio ID</v>
      </c>
      <c r="J11" s="1" t="str">
        <f>VLOOKUP($A11,'Master translation'!$D$864:$S$899,11,0)</f>
        <v>Lauka ID</v>
      </c>
      <c r="K11" s="1" t="str">
        <f>VLOOKUP($A11,'Master translation'!$D$864:$S$899,12,0)</f>
        <v>Veld-ID</v>
      </c>
      <c r="L11" s="1" t="str">
        <f>VLOOKUP($A11,'Master translation'!$D$864:$S$899,13,0)</f>
        <v>Id. št. polja</v>
      </c>
      <c r="M11" s="1" t="str">
        <f>VLOOKUP($A11,'Master translation'!$D$864:$S$899,14,0)</f>
        <v>ИД на полето</v>
      </c>
      <c r="N11" s="1" t="str">
        <f>VLOOKUP($A11,'Master translation'!$D$864:$S$899,15,0)</f>
        <v>Identifikacijska oznaka polja</v>
      </c>
      <c r="O11" s="1" t="str">
        <f>VLOOKUP($A11,'Master translation'!$D$864:$S$899,16,0)</f>
        <v>ID poľa</v>
      </c>
      <c r="P11" s="297"/>
      <c r="Q11" s="300" t="str">
        <f>IF(OR(ISBLANK('1. General Information'!$H$13),'1. General Information'!$H$13="EN"),Table3[[#This Row],[EN]],HLOOKUP(VLOOKUP('1. General Information'!$H$13,Table1[],2,FALSE),Table3[#All],ROW(A11),FALSE))</f>
        <v>Field ID</v>
      </c>
      <c r="S11" t="s">
        <v>341</v>
      </c>
      <c r="T11" s="44" t="s">
        <v>243</v>
      </c>
    </row>
    <row r="12" spans="1:22" x14ac:dyDescent="0.25">
      <c r="A12" s="1" t="s">
        <v>18</v>
      </c>
      <c r="B12" s="1" t="str">
        <f>VLOOKUP($A12,'Master translation'!$D$864:$S$899,2,0)</f>
        <v>Feld</v>
      </c>
      <c r="C12" s="1" t="str">
        <f>VLOOKUP($A12,'Master translation'!$D$864:$S$899,8,0)</f>
        <v>Champ</v>
      </c>
      <c r="D12" s="1" t="str">
        <f>VLOOKUP($A12,'Master translation'!$D$864:$S$899,4,0)</f>
        <v>Πεδίο</v>
      </c>
      <c r="E12" s="1" t="str">
        <f>VLOOKUP($A12,'Master translation'!$D$864:$S$899,6,0)</f>
        <v>Campo</v>
      </c>
      <c r="F12" s="1" t="str">
        <f>VLOOKUP($A12,'Master translation'!$D$864:$S$899,3,0)</f>
        <v>Väli</v>
      </c>
      <c r="G12" s="1" t="str">
        <f>VLOOKUP($A12,'Master translation'!$D$864:$S$899,7,0)</f>
        <v>Kenttä</v>
      </c>
      <c r="H12" s="1" t="str">
        <f>VLOOKUP($A12,'Master translation'!$D$864:$S$899,9,0)</f>
        <v>Campo</v>
      </c>
      <c r="I12" s="1" t="str">
        <f>VLOOKUP($A12,'Master translation'!$D$864:$S$899,10,0)</f>
        <v>Laukelis</v>
      </c>
      <c r="J12" s="1" t="str">
        <f>VLOOKUP($A12,'Master translation'!$D$864:$S$899,11,0)</f>
        <v>Joma</v>
      </c>
      <c r="K12" s="1" t="str">
        <f>VLOOKUP($A12,'Master translation'!$D$864:$S$899,12,0)</f>
        <v>Veld</v>
      </c>
      <c r="L12" s="1" t="str">
        <f>VLOOKUP($A12,'Master translation'!$D$864:$S$899,13,0)</f>
        <v>Polje</v>
      </c>
      <c r="M12" s="1" t="str">
        <f>VLOOKUP($A12,'Master translation'!$D$864:$S$899,14,0)</f>
        <v>Поле</v>
      </c>
      <c r="N12" s="1" t="str">
        <f>VLOOKUP($A12,'Master translation'!$D$864:$S$899,15,0)</f>
        <v>Polje</v>
      </c>
      <c r="O12" s="1" t="str">
        <f>VLOOKUP($A12,'Master translation'!$D$864:$S$899,16,0)</f>
        <v>Pole</v>
      </c>
      <c r="P12" s="297"/>
      <c r="Q12" s="300" t="str">
        <f>IF(OR(ISBLANK('1. General Information'!$H$13),'1. General Information'!$H$13="EN"),Table3[[#This Row],[EN]],HLOOKUP(VLOOKUP('1. General Information'!$H$13,Table1[],2,FALSE),Table3[#All],ROW(A12),FALSE))</f>
        <v>Field</v>
      </c>
      <c r="S12" t="s">
        <v>249</v>
      </c>
      <c r="T12" s="44" t="s">
        <v>249</v>
      </c>
    </row>
    <row r="13" spans="1:22" ht="30" x14ac:dyDescent="0.25">
      <c r="A13" s="1" t="s">
        <v>409</v>
      </c>
      <c r="B13" s="1" t="str">
        <f>VLOOKUP($A13,'Master translation'!$D$864:$S$899,2,0)</f>
        <v>Format 
(Höchstanzahl Zeichen)</v>
      </c>
      <c r="C13" s="1" t="str">
        <f>VLOOKUP($A13,'Master translation'!$D$864:$S$899,8,0)</f>
        <v>Format
(nombre maximal de caractères)</v>
      </c>
      <c r="D13" s="1" t="str">
        <f>VLOOKUP($A13,'Master translation'!$D$864:$S$899,4,0)</f>
        <v>Μορφότυπος 
(μέγιστος αριθμός χαρακτήρων)</v>
      </c>
      <c r="E13" s="1" t="str">
        <f>VLOOKUP($A13,'Master translation'!$D$864:$S$899,6,0)</f>
        <v>Formato 
(caracteres máximos)</v>
      </c>
      <c r="F13" s="1" t="str">
        <f>VLOOKUP($A13,'Master translation'!$D$864:$S$899,3,0)</f>
        <v>Vorming 
(suurim tähemärkide arv)</v>
      </c>
      <c r="G13" s="1" t="str">
        <f>VLOOKUP($A13,'Master translation'!$D$864:$S$899,7,0)</f>
        <v>Muoto 
(merkkien enimmäismäärä)</v>
      </c>
      <c r="H13" s="1" t="str">
        <f>VLOOKUP($A13,'Master translation'!$D$864:$S$899,9,0)</f>
        <v>Formato 
(numero massimo di caratteri)</v>
      </c>
      <c r="I13" s="1" t="str">
        <f>VLOOKUP($A13,'Master translation'!$D$864:$S$899,10,0)</f>
        <v>Formatas 
(maksimalus simbolių skaičius)</v>
      </c>
      <c r="J13" s="1" t="str">
        <f>VLOOKUP($A13,'Master translation'!$D$864:$S$899,11,0)</f>
        <v>Formāts 
(maksimālais zīmju skaits)</v>
      </c>
      <c r="K13" s="1" t="str">
        <f>VLOOKUP($A13,'Master translation'!$D$864:$S$899,12,0)</f>
        <v>Formaat 
(maximumaantal tekens)</v>
      </c>
      <c r="L13" s="1" t="str">
        <f>VLOOKUP($A13,'Master translation'!$D$864:$S$899,13,0)</f>
        <v>Oblika 
(največje možno število znakov)</v>
      </c>
      <c r="M13" s="1" t="str">
        <f>VLOOKUP($A13,'Master translation'!$D$864:$S$899,14,0)</f>
        <v>Формат 
(максимален брой знаци)</v>
      </c>
      <c r="N13" s="1" t="str">
        <f>VLOOKUP($A13,'Master translation'!$D$864:$S$899,15,0)</f>
        <v>Format 
(maksimalni broj znakova)</v>
      </c>
      <c r="O13" s="1" t="str">
        <f>VLOOKUP($A13,'Master translation'!$D$864:$S$899,16,0)</f>
        <v>Formát 
(maximálny počet znakov)</v>
      </c>
      <c r="P13" s="297"/>
      <c r="Q13" s="300" t="str">
        <f>IF(OR(ISBLANK('1. General Information'!$H$13),'1. General Information'!$H$13="EN"),Table3[[#This Row],[EN]],HLOOKUP(VLOOKUP('1. General Information'!$H$13,Table1[],2,FALSE),Table3[#All],ROW(A13),FALSE))</f>
        <v>Format 
(maximum characters)</v>
      </c>
      <c r="S13" s="339" t="s">
        <v>250</v>
      </c>
      <c r="T13" s="340" t="s">
        <v>250</v>
      </c>
    </row>
    <row r="14" spans="1:22" x14ac:dyDescent="0.25">
      <c r="A14" s="1" t="s">
        <v>2</v>
      </c>
      <c r="B14" s="1" t="str">
        <f>VLOOKUP($A14,'Master translation'!$D$864:$S$899,2,0)</f>
        <v>Wert</v>
      </c>
      <c r="C14" s="1" t="str">
        <f>VLOOKUP($A14,'Master translation'!$D$864:$S$899,8,0)</f>
        <v>Valeur</v>
      </c>
      <c r="D14" s="1" t="str">
        <f>VLOOKUP($A14,'Master translation'!$D$864:$S$899,4,0)</f>
        <v>Τιμή</v>
      </c>
      <c r="E14" s="1" t="str">
        <f>VLOOKUP($A14,'Master translation'!$D$864:$S$899,6,0)</f>
        <v>Valor</v>
      </c>
      <c r="F14" s="1" t="str">
        <f>VLOOKUP($A14,'Master translation'!$D$864:$S$899,3,0)</f>
        <v>Väärtus</v>
      </c>
      <c r="G14" s="1" t="str">
        <f>VLOOKUP($A14,'Master translation'!$D$864:$S$899,7,0)</f>
        <v>Arvo</v>
      </c>
      <c r="H14" s="1" t="str">
        <f>VLOOKUP($A14,'Master translation'!$D$864:$S$899,9,0)</f>
        <v>Valore</v>
      </c>
      <c r="I14" s="1" t="str">
        <f>VLOOKUP($A14,'Master translation'!$D$864:$S$899,10,0)</f>
        <v>Vertė</v>
      </c>
      <c r="J14" s="1" t="str">
        <f>VLOOKUP($A14,'Master translation'!$D$864:$S$899,11,0)</f>
        <v>Vērtība</v>
      </c>
      <c r="K14" s="1" t="str">
        <f>VLOOKUP($A14,'Master translation'!$D$864:$S$899,12,0)</f>
        <v>Waarde</v>
      </c>
      <c r="L14" s="1" t="str">
        <f>VLOOKUP($A14,'Master translation'!$D$864:$S$899,13,0)</f>
        <v>Vrednost</v>
      </c>
      <c r="M14" s="1" t="str">
        <f>VLOOKUP($A14,'Master translation'!$D$864:$S$899,14,0)</f>
        <v>Стойност</v>
      </c>
      <c r="N14" s="1" t="str">
        <f>VLOOKUP($A14,'Master translation'!$D$864:$S$899,15,0)</f>
        <v>Vrijednost</v>
      </c>
      <c r="O14" s="1" t="str">
        <f>VLOOKUP($A14,'Master translation'!$D$864:$S$899,16,0)</f>
        <v>Hodnota</v>
      </c>
      <c r="P14" s="297"/>
      <c r="Q14" s="300" t="str">
        <f>IF(OR(ISBLANK('1. General Information'!$H$13),'1. General Information'!$H$13="EN"),Table3[[#This Row],[EN]],HLOOKUP(VLOOKUP('1. General Information'!$H$13,Table1[],2,FALSE),Table3[#All],ROW(A14),FALSE))</f>
        <v>Value</v>
      </c>
      <c r="S14" t="s">
        <v>338</v>
      </c>
      <c r="T14" s="44" t="s">
        <v>243</v>
      </c>
    </row>
    <row r="15" spans="1:22" ht="30" x14ac:dyDescent="0.25">
      <c r="A15" s="1" t="s">
        <v>122</v>
      </c>
      <c r="B15" s="1" t="str">
        <f>VLOOKUP($A15,'Master translation'!$D$864:$S$899,2,0)</f>
        <v>Link zu Definitionen und einzuhaltenden Anweisungen</v>
      </c>
      <c r="C15" s="1" t="str">
        <f>VLOOKUP($A15,'Master translation'!$D$864:$S$899,8,0)</f>
        <v>Lien vers les définitions et les orientations applicables</v>
      </c>
      <c r="D15" s="1" t="str">
        <f>VLOOKUP($A15,'Master translation'!$D$864:$S$899,4,0)</f>
        <v>Σύνδεσμος για ορισμούς και οδηγίες εφαρμογής</v>
      </c>
      <c r="E15" s="1" t="str">
        <f>VLOOKUP($A15,'Master translation'!$D$864:$S$899,6,0)</f>
        <v>Enlace a definiciones y directrices aplicables</v>
      </c>
      <c r="F15" s="1" t="str">
        <f>VLOOKUP($A15,'Master translation'!$D$864:$S$899,3,0)</f>
        <v>Kohaldatavate määratluste ja juhiste link</v>
      </c>
      <c r="G15" s="1" t="str">
        <f>VLOOKUP($A15,'Master translation'!$D$864:$S$899,7,0)</f>
        <v>Linkki määritelmiin ja ohjeisiin</v>
      </c>
      <c r="H15" s="1" t="str">
        <f>VLOOKUP($A15,'Master translation'!$D$864:$S$899,9,0)</f>
        <v>Link alle definizioni e agli orientamenti da applicare</v>
      </c>
      <c r="I15" s="1" t="str">
        <f>VLOOKUP($A15,'Master translation'!$D$864:$S$899,10,0)</f>
        <v>Nuoroda į taikytinas apibrėžtis ir paaiškinimus</v>
      </c>
      <c r="J15" s="1" t="str">
        <f>VLOOKUP($A15,'Master translation'!$D$864:$S$899,11,0)</f>
        <v>Saite uz definīcijām un piemērošanas norādījumiem</v>
      </c>
      <c r="K15" s="1" t="str">
        <f>VLOOKUP($A15,'Master translation'!$D$864:$S$899,12,0)</f>
        <v>Link naar toe te passen definities en leidraad</v>
      </c>
      <c r="L15" s="1" t="str">
        <f>VLOOKUP($A15,'Master translation'!$D$864:$S$899,13,0)</f>
        <v>Povezava do opredelitve pojmov in navodil</v>
      </c>
      <c r="M15" s="1" t="str">
        <f>VLOOKUP($A15,'Master translation'!$D$864:$S$899,14,0)</f>
        <v>Връзка с определенията и насоките за прилагане</v>
      </c>
      <c r="N15" s="1" t="str">
        <f>VLOOKUP($A15,'Master translation'!$D$864:$S$899,15,0)</f>
        <v>Poveznica na definicije i upute koje treba primijeniti</v>
      </c>
      <c r="O15" s="1" t="str">
        <f>VLOOKUP($A15,'Master translation'!$D$864:$S$899,16,0)</f>
        <v>Odkaz na definície a pokyny pre vyplnenie</v>
      </c>
      <c r="P15" s="297"/>
      <c r="Q15" s="300" t="str">
        <f>IF(OR(ISBLANK('1. General Information'!$H$13),'1. General Information'!$H$13="EN"),Table3[[#This Row],[EN]],HLOOKUP(VLOOKUP('1. General Information'!$H$13,Table1[],2,FALSE),Table3[#All],ROW(A15),FALSE))</f>
        <v>Link to definitions &amp; guidance to apply</v>
      </c>
      <c r="S15" t="s">
        <v>251</v>
      </c>
      <c r="T15" s="44" t="s">
        <v>251</v>
      </c>
    </row>
    <row r="16" spans="1:22" x14ac:dyDescent="0.25">
      <c r="A16" s="1" t="s">
        <v>1</v>
      </c>
      <c r="B16" s="1" t="str">
        <f>VLOOKUP($A16,'Master translation'!$D$864:$S$899,2,0)</f>
        <v>Text</v>
      </c>
      <c r="C16" s="1" t="str">
        <f>VLOOKUP($A16,'Master translation'!$D$864:$S$899,8,0)</f>
        <v>Texte</v>
      </c>
      <c r="D16" s="1" t="str">
        <f>VLOOKUP($A16,'Master translation'!$D$864:$S$899,4,0)</f>
        <v>Κείμενο</v>
      </c>
      <c r="E16" s="1" t="str">
        <f>VLOOKUP($A16,'Master translation'!$D$864:$S$899,6,0)</f>
        <v>Texto</v>
      </c>
      <c r="F16" s="1" t="str">
        <f>VLOOKUP($A16,'Master translation'!$D$864:$S$899,3,0)</f>
        <v>Tekst</v>
      </c>
      <c r="G16" s="1" t="str">
        <f>VLOOKUP($A16,'Master translation'!$D$864:$S$899,7,0)</f>
        <v>Teksti</v>
      </c>
      <c r="H16" s="1" t="str">
        <f>VLOOKUP($A16,'Master translation'!$D$864:$S$899,9,0)</f>
        <v>Testo</v>
      </c>
      <c r="I16" s="1" t="str">
        <f>VLOOKUP($A16,'Master translation'!$D$864:$S$899,10,0)</f>
        <v>Tekstas</v>
      </c>
      <c r="J16" s="1" t="str">
        <f>VLOOKUP($A16,'Master translation'!$D$864:$S$899,11,0)</f>
        <v>Teksts</v>
      </c>
      <c r="K16" s="1" t="str">
        <f>VLOOKUP($A16,'Master translation'!$D$864:$S$899,12,0)</f>
        <v>Tekst</v>
      </c>
      <c r="L16" s="1" t="str">
        <f>VLOOKUP($A16,'Master translation'!$D$864:$S$899,13,0)</f>
        <v>Besedilo</v>
      </c>
      <c r="M16" s="1" t="str">
        <f>VLOOKUP($A16,'Master translation'!$D$864:$S$899,14,0)</f>
        <v>Текст</v>
      </c>
      <c r="N16" s="1" t="str">
        <f>VLOOKUP($A16,'Master translation'!$D$864:$S$899,15,0)</f>
        <v>Tekst</v>
      </c>
      <c r="O16" s="1" t="str">
        <f>VLOOKUP($A16,'Master translation'!$D$864:$S$899,16,0)</f>
        <v>Text</v>
      </c>
      <c r="P16" s="297"/>
      <c r="Q16" s="300" t="str">
        <f>IF(OR(ISBLANK('1. General Information'!$H$13),'1. General Information'!$H$13="EN"),Table3[[#This Row],[EN]],HLOOKUP(VLOOKUP('1. General Information'!$H$13,Table1[],2,FALSE),Table3[#All],ROW(A16),FALSE))</f>
        <v>Text</v>
      </c>
      <c r="S16" t="s">
        <v>339</v>
      </c>
      <c r="T16" s="44" t="s">
        <v>243</v>
      </c>
    </row>
    <row r="17" spans="1:20" x14ac:dyDescent="0.25">
      <c r="A17" s="1" t="s">
        <v>410</v>
      </c>
      <c r="B17" s="1" t="str">
        <f>VLOOKUP($A17,'Master translation'!$D$864:$S$899,2,0)</f>
        <v>Alphanumerisch</v>
      </c>
      <c r="C17" s="1" t="str">
        <f>VLOOKUP($A17,'Master translation'!$D$864:$S$899,8,0)</f>
        <v>Alphanumérique</v>
      </c>
      <c r="D17" s="1" t="str">
        <f>VLOOKUP($A17,'Master translation'!$D$864:$S$899,4,0)</f>
        <v>Αλφαριθμητικός</v>
      </c>
      <c r="E17" s="1" t="str">
        <f>VLOOKUP($A17,'Master translation'!$D$864:$S$899,6,0)</f>
        <v>Alfanumérica</v>
      </c>
      <c r="F17" s="1" t="str">
        <f>VLOOKUP($A17,'Master translation'!$D$864:$S$899,3,0)</f>
        <v>Tähtnumbriline kood</v>
      </c>
      <c r="G17" s="1" t="str">
        <f>VLOOKUP($A17,'Master translation'!$D$864:$S$899,7,0)</f>
        <v>Aakkosnumeerinen</v>
      </c>
      <c r="H17" s="1" t="str">
        <f>VLOOKUP($A17,'Master translation'!$D$864:$S$899,9,0)</f>
        <v>Alfanumerico</v>
      </c>
      <c r="I17" s="1" t="str">
        <f>VLOOKUP($A17,'Master translation'!$D$864:$S$899,10,0)</f>
        <v>Raidės ir skaitmenys</v>
      </c>
      <c r="J17" s="1" t="str">
        <f>VLOOKUP($A17,'Master translation'!$D$864:$S$899,11,0)</f>
        <v>Burtcipari</v>
      </c>
      <c r="K17" s="1" t="str">
        <f>VLOOKUP($A17,'Master translation'!$D$864:$S$899,12,0)</f>
        <v>Alfanumeriek</v>
      </c>
      <c r="L17" s="1" t="str">
        <f>VLOOKUP($A17,'Master translation'!$D$864:$S$899,13,0)</f>
        <v>Alfanumerična</v>
      </c>
      <c r="M17" s="1" t="str">
        <f>VLOOKUP($A17,'Master translation'!$D$864:$S$899,14,0)</f>
        <v>Буквено-цифрово</v>
      </c>
      <c r="N17" s="1" t="str">
        <f>VLOOKUP($A17,'Master translation'!$D$864:$S$899,15,0)</f>
        <v>Alfanumerički</v>
      </c>
      <c r="O17" s="1" t="str">
        <f>VLOOKUP($A17,'Master translation'!$D$864:$S$899,16,0)</f>
        <v>Alfanumerický</v>
      </c>
      <c r="P17" s="297"/>
      <c r="Q17" s="300" t="str">
        <f>IF(OR(ISBLANK('1. General Information'!$H$13),'1. General Information'!$H$13="EN"),Table3[[#This Row],[EN]],HLOOKUP(VLOOKUP('1. General Information'!$H$13,Table1[],2,FALSE),Table3[#All],ROW(A17),FALSE))</f>
        <v>Alphanumeric</v>
      </c>
      <c r="S17" t="s">
        <v>252</v>
      </c>
      <c r="T17" s="44" t="s">
        <v>243</v>
      </c>
    </row>
    <row r="18" spans="1:20" x14ac:dyDescent="0.25">
      <c r="A18" s="1" t="s">
        <v>149</v>
      </c>
      <c r="B18" s="1" t="str">
        <f>VLOOKUP($A18,'Master translation'!$D$864:$S$899,2,0)</f>
        <v>Zahl</v>
      </c>
      <c r="C18" s="1" t="str">
        <f>VLOOKUP($A18,'Master translation'!$D$864:$S$899,8,0)</f>
        <v xml:space="preserve">Nombre </v>
      </c>
      <c r="D18" s="1" t="str">
        <f>VLOOKUP($A18,'Master translation'!$D$864:$S$899,4,0)</f>
        <v>Αριθμός</v>
      </c>
      <c r="E18" s="1" t="str">
        <f>VLOOKUP($A18,'Master translation'!$D$864:$S$899,6,0)</f>
        <v>Número</v>
      </c>
      <c r="F18" s="1" t="str">
        <f>VLOOKUP($A18,'Master translation'!$D$864:$S$899,3,0)</f>
        <v>Number</v>
      </c>
      <c r="G18" s="1" t="str">
        <f>VLOOKUP($A18,'Master translation'!$D$864:$S$899,7,0)</f>
        <v>Numero</v>
      </c>
      <c r="H18" s="1" t="str">
        <f>VLOOKUP($A18,'Master translation'!$D$864:$S$899,9,0)</f>
        <v>Numero</v>
      </c>
      <c r="I18" s="1" t="str">
        <f>VLOOKUP($A18,'Master translation'!$D$864:$S$899,10,0)</f>
        <v>Skaičius</v>
      </c>
      <c r="J18" s="1" t="str">
        <f>VLOOKUP($A18,'Master translation'!$D$864:$S$899,11,0)</f>
        <v>Skaits</v>
      </c>
      <c r="K18" s="1" t="str">
        <f>VLOOKUP($A18,'Master translation'!$D$864:$S$899,12,0)</f>
        <v>Nummer</v>
      </c>
      <c r="L18" s="1" t="str">
        <f>VLOOKUP($A18,'Master translation'!$D$864:$S$899,13,0)</f>
        <v>Število</v>
      </c>
      <c r="M18" s="1" t="str">
        <f>VLOOKUP($A18,'Master translation'!$D$864:$S$899,14,0)</f>
        <v>Номер</v>
      </c>
      <c r="N18" s="1" t="str">
        <f>VLOOKUP($A18,'Master translation'!$D$864:$S$899,15,0)</f>
        <v>Broj</v>
      </c>
      <c r="O18" s="1" t="str">
        <f>VLOOKUP($A18,'Master translation'!$D$864:$S$899,16,0)</f>
        <v>Počet</v>
      </c>
      <c r="P18" s="297"/>
      <c r="Q18" s="300" t="str">
        <f>IF(OR(ISBLANK('1. General Information'!$H$13),'1. General Information'!$H$13="EN"),Table3[[#This Row],[EN]],HLOOKUP(VLOOKUP('1. General Information'!$H$13,Table1[],2,FALSE),Table3[#All],ROW(A18),FALSE))</f>
        <v>Number</v>
      </c>
      <c r="S18" t="s">
        <v>340</v>
      </c>
      <c r="T18" s="44" t="s">
        <v>243</v>
      </c>
    </row>
    <row r="19" spans="1:20" x14ac:dyDescent="0.25">
      <c r="A19" s="1" t="s">
        <v>411</v>
      </c>
      <c r="B19" s="1" t="str">
        <f>VLOOKUP($A19,'Master translation'!$D$864:$S$899,2,0)</f>
        <v>Kein Eintrag (sofern nicht zutreffend)</v>
      </c>
      <c r="C19" s="1" t="str">
        <f>VLOOKUP($A19,'Master translation'!$D$864:$S$899,8,0)</f>
        <v>Vide (si sans objet)</v>
      </c>
      <c r="D19" s="1" t="str">
        <f>VLOOKUP($A19,'Master translation'!$D$864:$S$899,4,0)</f>
        <v>Κενό (σε περίπτωση που δεν ισχύει)</v>
      </c>
      <c r="E19" s="1" t="str">
        <f>VLOOKUP($A19,'Master translation'!$D$864:$S$899,6,0)</f>
        <v>En blanco (si no es aplicable)</v>
      </c>
      <c r="F19" s="1" t="str">
        <f>VLOOKUP($A19,'Master translation'!$D$864:$S$899,3,0)</f>
        <v>tühi (kui ei kohaldata)</v>
      </c>
      <c r="G19" s="1" t="str">
        <f>VLOOKUP($A19,'Master translation'!$D$864:$S$899,7,0)</f>
        <v>Tyhjä (jos ei sovelleta)</v>
      </c>
      <c r="H19" s="1" t="str">
        <f>VLOOKUP($A19,'Master translation'!$D$864:$S$899,9,0)</f>
        <v>vuoto (se non applicabile)</v>
      </c>
      <c r="I19" s="1" t="str">
        <f>VLOOKUP($A19,'Master translation'!$D$864:$S$899,10,0)</f>
        <v>Palikti tuščią (jeigu netaikoma)</v>
      </c>
      <c r="J19" s="1" t="str">
        <f>VLOOKUP($A19,'Master translation'!$D$864:$S$899,11,0)</f>
        <v>Neaizpildīt (ja nav piemērojams)</v>
      </c>
      <c r="K19" s="1" t="str">
        <f>VLOOKUP($A19,'Master translation'!$D$864:$S$899,12,0)</f>
        <v>Leeg (indien niet van toepassing)</v>
      </c>
      <c r="L19" s="1" t="str">
        <f>VLOOKUP($A19,'Master translation'!$D$864:$S$899,13,0)</f>
        <v>Prazno (če se ne uporablja)</v>
      </c>
      <c r="M19" s="1" t="str">
        <f>VLOOKUP($A19,'Master translation'!$D$864:$S$899,14,0)</f>
        <v>Празно (ако не е приложимо)</v>
      </c>
      <c r="N19" s="1" t="str">
        <f>VLOOKUP($A19,'Master translation'!$D$864:$S$899,15,0)</f>
        <v>Prazno (ako nije primjenjivo)</v>
      </c>
      <c r="O19" s="1" t="str">
        <f>VLOOKUP($A19,'Master translation'!$D$864:$S$899,16,0)</f>
        <v xml:space="preserve"> prázdne (ak sa neuvádza)</v>
      </c>
      <c r="P19" s="297"/>
      <c r="Q19" s="300" t="str">
        <f>IF(OR(ISBLANK('1. General Information'!$H$13),'1. General Information'!$H$13="EN"),Table3[[#This Row],[EN]],HLOOKUP(VLOOKUP('1. General Information'!$H$13,Table1[],2,FALSE),Table3[#All],ROW(A19),FALSE))</f>
        <v>Blank (if not applicable)</v>
      </c>
      <c r="S19" t="s">
        <v>253</v>
      </c>
      <c r="T19" s="44" t="s">
        <v>253</v>
      </c>
    </row>
    <row r="20" spans="1:20" x14ac:dyDescent="0.25">
      <c r="A20" s="1" t="s">
        <v>0</v>
      </c>
      <c r="B20" s="1" t="str">
        <f>VLOOKUP($A20,'Master translation'!$D$864:$S$899,2,0)</f>
        <v>Zahl</v>
      </c>
      <c r="C20" s="1" t="str">
        <f>VLOOKUP($A20,'Master translation'!$D$864:$S$899,8,0)</f>
        <v>Montant</v>
      </c>
      <c r="D20" s="1" t="str">
        <f>VLOOKUP($A20,'Master translation'!$D$864:$S$899,4,0)</f>
        <v>Ποσό</v>
      </c>
      <c r="E20" s="1" t="str">
        <f>VLOOKUP($A20,'Master translation'!$D$864:$S$899,6,0)</f>
        <v>Importe</v>
      </c>
      <c r="F20" s="1" t="str">
        <f>VLOOKUP($A20,'Master translation'!$D$864:$S$899,3,0)</f>
        <v>Summa</v>
      </c>
      <c r="G20" s="1" t="str">
        <f>VLOOKUP($A20,'Master translation'!$D$864:$S$899,7,0)</f>
        <v>Määrä</v>
      </c>
      <c r="H20" s="1" t="str">
        <f>VLOOKUP($A20,'Master translation'!$D$864:$S$899,9,0)</f>
        <v>Importo</v>
      </c>
      <c r="I20" s="1" t="str">
        <f>VLOOKUP($A20,'Master translation'!$D$864:$S$899,10,0)</f>
        <v>Suma</v>
      </c>
      <c r="J20" s="1" t="str">
        <f>VLOOKUP($A20,'Master translation'!$D$864:$S$899,11,0)</f>
        <v>Summa</v>
      </c>
      <c r="K20" s="1" t="str">
        <f>VLOOKUP($A20,'Master translation'!$D$864:$S$899,12,0)</f>
        <v>Bedrag</v>
      </c>
      <c r="L20" s="1" t="str">
        <f>VLOOKUP($A20,'Master translation'!$D$864:$S$899,13,0)</f>
        <v>Znesek</v>
      </c>
      <c r="M20" s="1" t="str">
        <f>VLOOKUP($A20,'Master translation'!$D$864:$S$899,14,0)</f>
        <v>Сума</v>
      </c>
      <c r="N20" s="1" t="str">
        <f>VLOOKUP($A20,'Master translation'!$D$864:$S$899,15,0)</f>
        <v>Iznos</v>
      </c>
      <c r="O20" s="1" t="str">
        <f>VLOOKUP($A20,'Master translation'!$D$864:$S$899,16,0)</f>
        <v>Suma</v>
      </c>
      <c r="P20" s="297"/>
      <c r="Q20" s="300" t="str">
        <f>IF(OR(ISBLANK('1. General Information'!$H$13),'1. General Information'!$H$13="EN"),Table3[[#This Row],[EN]],HLOOKUP(VLOOKUP('1. General Information'!$H$13,Table1[],2,FALSE),Table3[#All],ROW(A20),FALSE))</f>
        <v>Amount</v>
      </c>
      <c r="S20" t="s">
        <v>7640</v>
      </c>
      <c r="T20" t="s">
        <v>7640</v>
      </c>
    </row>
    <row r="21" spans="1:20" x14ac:dyDescent="0.25">
      <c r="A21" s="1" t="s">
        <v>492</v>
      </c>
      <c r="B21" s="1" t="str">
        <f>VLOOKUP($A21,'Master translation'!$D$864:$S$899,2,0)</f>
        <v>Format</v>
      </c>
      <c r="C21" s="1" t="str">
        <f>VLOOKUP($A21,'Master translation'!$D$864:$S$899,8,0)</f>
        <v>Format</v>
      </c>
      <c r="D21" s="1" t="str">
        <f>VLOOKUP($A21,'Master translation'!$D$864:$S$899,4,0)</f>
        <v>Μορφότυπος</v>
      </c>
      <c r="E21" s="1" t="str">
        <f>VLOOKUP($A21,'Master translation'!$D$864:$S$899,6,0)</f>
        <v>Formato</v>
      </c>
      <c r="F21" s="1" t="str">
        <f>VLOOKUP($A21,'Master translation'!$D$864:$S$899,3,0)</f>
        <v>Vorming</v>
      </c>
      <c r="G21" s="1" t="str">
        <f>VLOOKUP($A21,'Master translation'!$D$864:$S$899,7,0)</f>
        <v>Muoto</v>
      </c>
      <c r="H21" s="1" t="str">
        <f>VLOOKUP($A21,'Master translation'!$D$864:$S$899,9,0)</f>
        <v>Formato</v>
      </c>
      <c r="I21" s="1" t="str">
        <f>VLOOKUP($A21,'Master translation'!$D$864:$S$899,10,0)</f>
        <v>Formatas</v>
      </c>
      <c r="J21" s="1" t="str">
        <f>VLOOKUP($A21,'Master translation'!$D$864:$S$899,11,0)</f>
        <v>Formāts</v>
      </c>
      <c r="K21" s="1" t="str">
        <f>VLOOKUP($A21,'Master translation'!$D$864:$S$899,12,0)</f>
        <v>Formaat</v>
      </c>
      <c r="L21" s="1" t="str">
        <f>VLOOKUP($A21,'Master translation'!$D$864:$S$899,13,0)</f>
        <v>Oblika</v>
      </c>
      <c r="M21" s="1" t="str">
        <f>VLOOKUP($A21,'Master translation'!$D$864:$S$899,14,0)</f>
        <v xml:space="preserve">Формат </v>
      </c>
      <c r="N21" s="1" t="str">
        <f>VLOOKUP($A21,'Master translation'!$D$864:$S$899,15,0)</f>
        <v>Format</v>
      </c>
      <c r="O21" s="1" t="str">
        <f>VLOOKUP($A21,'Master translation'!$D$864:$S$899,16,0)</f>
        <v>Formát</v>
      </c>
      <c r="P21" s="297"/>
      <c r="Q21" s="300" t="str">
        <f>IF(OR(ISBLANK('1. General Information'!$H$13),'1. General Information'!$H$13="EN"),Table3[[#This Row],[EN]],HLOOKUP(VLOOKUP('1. General Information'!$H$13,Table1[],2,FALSE),Table3[#All],ROW(A21),FALSE))</f>
        <v>Format</v>
      </c>
      <c r="S21" t="s">
        <v>9308</v>
      </c>
      <c r="T21" t="s">
        <v>9308</v>
      </c>
    </row>
    <row r="22" spans="1:20" x14ac:dyDescent="0.25">
      <c r="A22" s="1" t="s">
        <v>209</v>
      </c>
      <c r="B22" s="1" t="str">
        <f>VLOOKUP($A22,'Master translation'!$D$864:$S$899,2,0)</f>
        <v>Reiter</v>
      </c>
      <c r="C22" s="1" t="str">
        <f>VLOOKUP($A22,'Master translation'!$D$864:$S$899,8,0)</f>
        <v>Onglet</v>
      </c>
      <c r="D22" s="1" t="str">
        <f>VLOOKUP($A22,'Master translation'!$D$864:$S$899,4,0)</f>
        <v>Καρτέλα</v>
      </c>
      <c r="E22" s="1" t="str">
        <f>VLOOKUP($A22,'Master translation'!$D$864:$S$899,6,0)</f>
        <v>Pestaña</v>
      </c>
      <c r="F22" s="1" t="str">
        <f>VLOOKUP($A22,'Master translation'!$D$864:$S$899,3,0)</f>
        <v>Vaheleht</v>
      </c>
      <c r="G22" s="1" t="str">
        <f>VLOOKUP($A22,'Master translation'!$D$864:$S$899,7,0)</f>
        <v>Välilehti</v>
      </c>
      <c r="H22" s="1" t="str">
        <f>VLOOKUP($A22,'Master translation'!$D$864:$S$899,9,0)</f>
        <v>Scheda</v>
      </c>
      <c r="I22" s="1" t="str">
        <f>VLOOKUP($A22,'Master translation'!$D$864:$S$899,10,0)</f>
        <v>Kortelė</v>
      </c>
      <c r="J22" s="1" t="str">
        <f>VLOOKUP($A22,'Master translation'!$D$864:$S$899,11,0)</f>
        <v>Cilne</v>
      </c>
      <c r="K22" s="1" t="str">
        <f>VLOOKUP($A22,'Master translation'!$D$864:$S$899,12,0)</f>
        <v>Tab</v>
      </c>
      <c r="L22" s="1" t="str">
        <f>VLOOKUP($A22,'Master translation'!$D$864:$S$899,13,0)</f>
        <v>Zavihek</v>
      </c>
      <c r="M22" s="1" t="str">
        <f>VLOOKUP($A22,'Master translation'!$D$864:$S$899,14,0)</f>
        <v>Работен лист</v>
      </c>
      <c r="N22" s="1" t="str">
        <f>VLOOKUP($A22,'Master translation'!$D$864:$S$899,15,0)</f>
        <v>Radni list</v>
      </c>
      <c r="O22" s="1" t="str">
        <f>VLOOKUP($A22,'Master translation'!$D$864:$S$899,16,0)</f>
        <v>Tabuľka</v>
      </c>
      <c r="P22" s="297"/>
      <c r="Q22" s="300" t="str">
        <f>IF(OR(ISBLANK('1. General Information'!$H$13),'1. General Information'!$H$13="EN"),Table3[[#This Row],[EN]],HLOOKUP(VLOOKUP('1. General Information'!$H$13,Table1[],2,FALSE),Table3[#All],ROW(A22),FALSE))</f>
        <v>Tab</v>
      </c>
      <c r="S22" s="339" t="s">
        <v>254</v>
      </c>
      <c r="T22" s="340" t="s">
        <v>254</v>
      </c>
    </row>
    <row r="23" spans="1:20" x14ac:dyDescent="0.25">
      <c r="A23" s="1" t="s">
        <v>208</v>
      </c>
      <c r="B23" s="1" t="str">
        <f>VLOOKUP($A23,'Master translation'!$D$864:$S$899,2,0)</f>
        <v>Definitionen</v>
      </c>
      <c r="C23" s="1" t="str">
        <f>VLOOKUP($A23,'Master translation'!$D$864:$S$899,8,0)</f>
        <v>Définitions</v>
      </c>
      <c r="D23" s="1" t="str">
        <f>VLOOKUP($A23,'Master translation'!$D$864:$S$899,4,0)</f>
        <v>Ορισμοί</v>
      </c>
      <c r="E23" s="1" t="str">
        <f>VLOOKUP($A23,'Master translation'!$D$864:$S$899,6,0)</f>
        <v>Definiciones</v>
      </c>
      <c r="F23" s="1" t="str">
        <f>VLOOKUP($A23,'Master translation'!$D$864:$S$899,3,0)</f>
        <v>Mõisted</v>
      </c>
      <c r="G23" s="1" t="str">
        <f>VLOOKUP($A23,'Master translation'!$D$864:$S$899,7,0)</f>
        <v>Määritelmät</v>
      </c>
      <c r="H23" s="1" t="str">
        <f>VLOOKUP($A23,'Master translation'!$D$864:$S$899,9,0)</f>
        <v>Definizioni</v>
      </c>
      <c r="I23" s="1" t="str">
        <f>VLOOKUP($A23,'Master translation'!$D$864:$S$899,10,0)</f>
        <v>Sąvokų apibrėžtys</v>
      </c>
      <c r="J23" s="1" t="str">
        <f>VLOOKUP($A23,'Master translation'!$D$864:$S$899,11,0)</f>
        <v>Definīcijas</v>
      </c>
      <c r="K23" s="1" t="str">
        <f>VLOOKUP($A23,'Master translation'!$D$864:$S$899,12,0)</f>
        <v>Definities</v>
      </c>
      <c r="L23" s="1" t="str">
        <f>VLOOKUP($A23,'Master translation'!$D$864:$S$899,13,0)</f>
        <v>Opredelitev pojmov</v>
      </c>
      <c r="M23" s="1" t="str">
        <f>VLOOKUP($A23,'Master translation'!$D$864:$S$899,14,0)</f>
        <v>Определения</v>
      </c>
      <c r="N23" s="1" t="str">
        <f>VLOOKUP($A23,'Master translation'!$D$864:$S$899,15,0)</f>
        <v>Definicije</v>
      </c>
      <c r="O23" s="1" t="str">
        <f>VLOOKUP($A23,'Master translation'!$D$864:$S$899,16,0)</f>
        <v>Vymedzenia pojmov</v>
      </c>
      <c r="P23" s="297"/>
      <c r="Q23" s="300" t="str">
        <f>IF(OR(ISBLANK('1. General Information'!$H$13),'1. General Information'!$H$13="EN"),Table3[[#This Row],[EN]],HLOOKUP(VLOOKUP('1. General Information'!$H$13,Table1[],2,FALSE),Table3[#All],ROW(A23),FALSE))</f>
        <v>Definitions</v>
      </c>
    </row>
    <row r="24" spans="1:20" x14ac:dyDescent="0.25">
      <c r="A24" s="1" t="s">
        <v>207</v>
      </c>
      <c r="B24" s="1" t="str">
        <f>VLOOKUP($A24,'Master translation'!$D$864:$S$899,2,0)</f>
        <v>Anleitung</v>
      </c>
      <c r="C24" s="1" t="str">
        <f>VLOOKUP($A24,'Master translation'!$D$864:$S$899,8,0)</f>
        <v>Orientation</v>
      </c>
      <c r="D24" s="1" t="str">
        <f>VLOOKUP($A24,'Master translation'!$D$864:$S$899,4,0)</f>
        <v>Οδηγίες</v>
      </c>
      <c r="E24" s="1" t="str">
        <f>VLOOKUP($A24,'Master translation'!$D$864:$S$899,6,0)</f>
        <v>Directrices</v>
      </c>
      <c r="F24" s="1" t="str">
        <f>VLOOKUP($A24,'Master translation'!$D$864:$S$899,3,0)</f>
        <v>Selgitused</v>
      </c>
      <c r="G24" s="1" t="str">
        <f>VLOOKUP($A24,'Master translation'!$D$864:$S$899,7,0)</f>
        <v>Ohjeet</v>
      </c>
      <c r="H24" s="1" t="str">
        <f>VLOOKUP($A24,'Master translation'!$D$864:$S$899,9,0)</f>
        <v>Orientamenti</v>
      </c>
      <c r="I24" s="1" t="str">
        <f>VLOOKUP($A24,'Master translation'!$D$864:$S$899,10,0)</f>
        <v>Paaiškinimai</v>
      </c>
      <c r="J24" s="1" t="str">
        <f>VLOOKUP($A24,'Master translation'!$D$864:$S$899,11,0)</f>
        <v>Norādījumi</v>
      </c>
      <c r="K24" s="1" t="str">
        <f>VLOOKUP($A24,'Master translation'!$D$864:$S$899,12,0)</f>
        <v>Leidraad</v>
      </c>
      <c r="L24" s="1" t="str">
        <f>VLOOKUP($A24,'Master translation'!$D$864:$S$899,13,0)</f>
        <v>Navodila</v>
      </c>
      <c r="M24" s="1" t="str">
        <f>VLOOKUP($A24,'Master translation'!$D$864:$S$899,14,0)</f>
        <v>Ръководство</v>
      </c>
      <c r="N24" s="1" t="str">
        <f>VLOOKUP($A24,'Master translation'!$D$864:$S$899,15,0)</f>
        <v>Upute</v>
      </c>
      <c r="O24" s="1" t="str">
        <f>VLOOKUP($A24,'Master translation'!$D$864:$S$899,16,0)</f>
        <v>Usmernenia</v>
      </c>
      <c r="P24" s="297"/>
      <c r="Q24" s="300" t="str">
        <f>IF(OR(ISBLANK('1. General Information'!$H$13),'1. General Information'!$H$13="EN"),Table3[[#This Row],[EN]],HLOOKUP(VLOOKUP('1. General Information'!$H$13,Table1[],2,FALSE),Table3[#All],ROW(A24),FALSE))</f>
        <v>Guidance</v>
      </c>
    </row>
    <row r="25" spans="1:20" ht="30" x14ac:dyDescent="0.25">
      <c r="A25" s="1" t="s">
        <v>206</v>
      </c>
      <c r="B25" s="1" t="str">
        <f>VLOOKUP($A25,'Master translation'!$D$864:$S$899,2,0)</f>
        <v>Feld von dem Institut auszufüllen? (Ja / Nein)</v>
      </c>
      <c r="C25" s="1" t="str">
        <f>VLOOKUP($A25,'Master translation'!$D$864:$S$899,8,0)</f>
        <v>Champ à remplir par l’établissement? (Oui/Non)</v>
      </c>
      <c r="D25" s="1" t="str">
        <f>VLOOKUP($A25,'Master translation'!$D$864:$S$899,4,0)</f>
        <v>Πεδίο προς συμπλήρωση από το ίδρυμα; (Ναι / Όχι)</v>
      </c>
      <c r="E25" s="1" t="str">
        <f>VLOOKUP($A25,'Master translation'!$D$864:$S$899,6,0)</f>
        <v>¿Es un campo que debe rellenar la entidad? (Sí / No)</v>
      </c>
      <c r="F25" s="1" t="str">
        <f>VLOOKUP($A25,'Master translation'!$D$864:$S$899,3,0)</f>
        <v>Välja täidab krediidiasutus või investeerimisühing? (Jah/ei)</v>
      </c>
      <c r="G25" s="1" t="str">
        <f>VLOOKUP($A25,'Master translation'!$D$864:$S$899,7,0)</f>
        <v>Kenttä, jonka laitos täyttää? (Kyllä/Ei)</v>
      </c>
      <c r="H25" s="1" t="str">
        <f>VLOOKUP($A25,'Master translation'!$D$864:$S$899,9,0)</f>
        <v>Campo da compilare a cura dell’ente? Sì/No</v>
      </c>
      <c r="I25" s="1" t="str">
        <f>VLOOKUP($A25,'Master translation'!$D$864:$S$899,10,0)</f>
        <v>Ar įstaiga turi pildyti šį laukelį? (Taip / Ne)</v>
      </c>
      <c r="J25" s="1" t="str">
        <f>VLOOKUP($A25,'Master translation'!$D$864:$S$899,11,0)</f>
        <v>Lauks, kas jāaizpilda iestādei? (Jā/Nē)</v>
      </c>
      <c r="K25" s="1" t="str">
        <f>VLOOKUP($A25,'Master translation'!$D$864:$S$899,12,0)</f>
        <v>Door de instelling in te vullen veld? (Ja / Nee)</v>
      </c>
      <c r="L25" s="1" t="str">
        <f>VLOOKUP($A25,'Master translation'!$D$864:$S$899,13,0)</f>
        <v>Polje izpolni institucija? (Da/Ne)</v>
      </c>
      <c r="M25" s="1" t="str">
        <f>VLOOKUP($A25,'Master translation'!$D$864:$S$899,14,0)</f>
        <v>Поле за попълване от институцията? (да/не)</v>
      </c>
      <c r="N25" s="1" t="str">
        <f>VLOOKUP($A25,'Master translation'!$D$864:$S$899,15,0)</f>
        <v>Polje koje treba popuniti institucija? (Da/Ne)</v>
      </c>
      <c r="O25" s="1" t="str">
        <f>VLOOKUP($A25,'Master translation'!$D$864:$S$899,16,0)</f>
        <v>Vypĺňa pole inštitúcia? (Áno/Nie)</v>
      </c>
      <c r="P25" s="297"/>
      <c r="Q25" s="300" t="str">
        <f>IF(OR(ISBLANK('1. General Information'!$H$13),'1. General Information'!$H$13="EN"),Table3[[#This Row],[EN]],HLOOKUP(VLOOKUP('1. General Information'!$H$13,Table1[],2,FALSE),Table3[#All],ROW(A25),FALSE))</f>
        <v>Field to fill in by the institution? (Yes / No)</v>
      </c>
    </row>
    <row r="26" spans="1:20" s="117" customFormat="1" x14ac:dyDescent="0.25">
      <c r="A26" s="97" t="s">
        <v>10516</v>
      </c>
      <c r="B26" s="1" t="str">
        <f>VLOOKUP($A26,'Master translation'!$D$864:$S$899,2,0)</f>
        <v>Warnung</v>
      </c>
      <c r="C26" s="1" t="str">
        <f>VLOOKUP($A26,'Master translation'!$D$864:$S$899,8,0)</f>
        <v>Avertissement</v>
      </c>
      <c r="D26" s="1" t="str">
        <f>VLOOKUP($A26,'Master translation'!$D$864:$S$899,4,0)</f>
        <v>Προειδοποίηση</v>
      </c>
      <c r="E26" s="1" t="str">
        <f>VLOOKUP($A26,'Master translation'!$D$864:$S$899,6,0)</f>
        <v>Advertencia</v>
      </c>
      <c r="F26" s="1" t="str">
        <f>VLOOKUP($A26,'Master translation'!$D$864:$S$899,3,0)</f>
        <v>Hoiatus</v>
      </c>
      <c r="G26" s="1" t="str">
        <f>VLOOKUP($A26,'Master translation'!$D$864:$S$899,7,0)</f>
        <v>Warning</v>
      </c>
      <c r="H26" s="1" t="str">
        <f>VLOOKUP($A26,'Master translation'!$D$864:$S$899,9,0)</f>
        <v>Attenzione</v>
      </c>
      <c r="I26" s="1" t="str">
        <f>VLOOKUP($A26,'Master translation'!$D$864:$S$899,10,0)</f>
        <v>Įspėjimas</v>
      </c>
      <c r="J26" s="1" t="str">
        <f>VLOOKUP($A26,'Master translation'!$D$864:$S$899,11,0)</f>
        <v>Brīdinājums</v>
      </c>
      <c r="K26" s="1" t="str">
        <f>VLOOKUP($A26,'Master translation'!$D$864:$S$899,12,0)</f>
        <v>Warning’</v>
      </c>
      <c r="L26" s="1" t="str">
        <f>VLOOKUP($A26,'Master translation'!$D$864:$S$899,13,0)</f>
        <v>Opozorilo</v>
      </c>
      <c r="M26" s="1" t="str">
        <f>VLOOKUP($A26,'Master translation'!$D$864:$S$899,14,0)</f>
        <v>Warning</v>
      </c>
      <c r="N26" s="1" t="str">
        <f>VLOOKUP($A26,'Master translation'!$D$864:$S$899,15,0)</f>
        <v>Upozorenje</v>
      </c>
      <c r="O26" s="1" t="str">
        <f>VLOOKUP($A26,'Master translation'!$D$864:$S$899,16,0)</f>
        <v>Upozornenie</v>
      </c>
      <c r="P26" s="299"/>
      <c r="Q26" s="300" t="str">
        <f>IF(OR(ISBLANK('1. General Information'!$H$13),'1. General Information'!$H$13="EN"),Table3[[#This Row],[EN]],HLOOKUP(VLOOKUP('1. General Information'!$H$13,Table1[],2,FALSE),Table3[#All],ROW(A26),FALSE))</f>
        <v>Warning</v>
      </c>
      <c r="S26"/>
      <c r="T26"/>
    </row>
    <row r="27" spans="1:20" x14ac:dyDescent="0.25">
      <c r="A27" s="1" t="s">
        <v>205</v>
      </c>
      <c r="B27" s="1" t="str">
        <f>VLOOKUP($A27,'Master translation'!$D$864:$S$899,2,0)</f>
        <v>Anhang</v>
      </c>
      <c r="C27" s="1" t="str">
        <f>VLOOKUP($A27,'Master translation'!$D$864:$S$899,8,0)</f>
        <v>Annexe</v>
      </c>
      <c r="D27" s="1" t="str">
        <f>VLOOKUP($A27,'Master translation'!$D$864:$S$899,4,0)</f>
        <v>Παράρτημα</v>
      </c>
      <c r="E27" s="1" t="str">
        <f>VLOOKUP($A27,'Master translation'!$D$864:$S$899,6,0)</f>
        <v>Anexo</v>
      </c>
      <c r="F27" s="1" t="str">
        <f>VLOOKUP($A27,'Master translation'!$D$864:$S$899,3,0)</f>
        <v>Lisa</v>
      </c>
      <c r="G27" s="1" t="str">
        <f>VLOOKUP($A27,'Master translation'!$D$864:$S$899,7,0)</f>
        <v>Liite</v>
      </c>
      <c r="H27" s="1" t="str">
        <f>VLOOKUP($A27,'Master translation'!$D$864:$S$899,9,0)</f>
        <v>Allegato</v>
      </c>
      <c r="I27" s="1" t="str">
        <f>VLOOKUP($A27,'Master translation'!$D$864:$S$899,10,0)</f>
        <v>Priedas</v>
      </c>
      <c r="J27" s="1" t="str">
        <f>VLOOKUP($A27,'Master translation'!$D$864:$S$899,11,0)</f>
        <v>Pielikums</v>
      </c>
      <c r="K27" s="1" t="str">
        <f>VLOOKUP($A27,'Master translation'!$D$864:$S$899,12,0)</f>
        <v>Bijlage</v>
      </c>
      <c r="L27" s="1" t="str">
        <f>VLOOKUP($A27,'Master translation'!$D$864:$S$899,13,0)</f>
        <v>Priloga</v>
      </c>
      <c r="M27" s="1" t="str">
        <f>VLOOKUP($A27,'Master translation'!$D$864:$S$899,14,0)</f>
        <v>Приложение</v>
      </c>
      <c r="N27" s="1" t="str">
        <f>VLOOKUP($A27,'Master translation'!$D$864:$S$899,15,0)</f>
        <v>Prilog</v>
      </c>
      <c r="O27" s="1" t="str">
        <f>VLOOKUP($A27,'Master translation'!$D$864:$S$899,16,0)</f>
        <v>Príloha</v>
      </c>
      <c r="P27" s="297"/>
      <c r="Q27" s="300" t="str">
        <f>IF(OR(ISBLANK('1. General Information'!$H$13),'1. General Information'!$H$13="EN"),Table3[[#This Row],[EN]],HLOOKUP(VLOOKUP('1. General Information'!$H$13,Table1[],2,FALSE),Table3[#All],ROW(A27),FALSE))</f>
        <v>Annex</v>
      </c>
      <c r="S27" s="117"/>
      <c r="T27" s="117"/>
    </row>
    <row r="28" spans="1:20" x14ac:dyDescent="0.25">
      <c r="A28" s="1" t="s">
        <v>204</v>
      </c>
      <c r="B28" s="1" t="str">
        <f>VLOOKUP($A28,'Master translation'!$D$864:$S$899,2,0)</f>
        <v>Nummer der Vorlage</v>
      </c>
      <c r="C28" s="1" t="str">
        <f>VLOOKUP($A28,'Master translation'!$D$864:$S$899,8,0)</f>
        <v>Nº de modèle</v>
      </c>
      <c r="D28" s="1" t="str">
        <f>VLOOKUP($A28,'Master translation'!$D$864:$S$899,4,0)</f>
        <v>Αριθμός υποδείγματος</v>
      </c>
      <c r="E28" s="1" t="str">
        <f>VLOOKUP($A28,'Master translation'!$D$864:$S$899,6,0)</f>
        <v>Número de plantilla</v>
      </c>
      <c r="F28" s="1" t="str">
        <f>VLOOKUP($A28,'Master translation'!$D$864:$S$899,3,0)</f>
        <v>Vormi number</v>
      </c>
      <c r="G28" s="1" t="str">
        <f>VLOOKUP($A28,'Master translation'!$D$864:$S$899,7,0)</f>
        <v>Lomakkeen numero</v>
      </c>
      <c r="H28" s="1" t="str">
        <f>VLOOKUP($A28,'Master translation'!$D$864:$S$899,9,0)</f>
        <v>Numero del modello</v>
      </c>
      <c r="I28" s="1" t="str">
        <f>VLOOKUP($A28,'Master translation'!$D$864:$S$899,10,0)</f>
        <v>Formos numeris</v>
      </c>
      <c r="J28" s="1" t="str">
        <f>VLOOKUP($A28,'Master translation'!$D$864:$S$899,11,0)</f>
        <v>Veidnes numurs</v>
      </c>
      <c r="K28" s="1" t="str">
        <f>VLOOKUP($A28,'Master translation'!$D$864:$S$899,12,0)</f>
        <v>Templatenummer</v>
      </c>
      <c r="L28" s="1" t="str">
        <f>VLOOKUP($A28,'Master translation'!$D$864:$S$899,13,0)</f>
        <v>Številka predloge</v>
      </c>
      <c r="M28" s="1" t="str">
        <f>VLOOKUP($A28,'Master translation'!$D$864:$S$899,14,0)</f>
        <v>Номер на образец</v>
      </c>
      <c r="N28" s="1" t="str">
        <f>VLOOKUP($A28,'Master translation'!$D$864:$S$899,15,0)</f>
        <v>Broj obrasca</v>
      </c>
      <c r="O28" s="1" t="str">
        <f>VLOOKUP($A28,'Master translation'!$D$864:$S$899,16,0)</f>
        <v>Číslo vzoru</v>
      </c>
      <c r="P28" s="297"/>
      <c r="Q28" s="300" t="str">
        <f>IF(OR(ISBLANK('1. General Information'!$H$13),'1. General Information'!$H$13="EN"),Table3[[#This Row],[EN]],HLOOKUP(VLOOKUP('1. General Information'!$H$13,Table1[],2,FALSE),Table3[#All],ROW(A28),FALSE))</f>
        <v>Template number</v>
      </c>
    </row>
    <row r="29" spans="1:20" x14ac:dyDescent="0.25">
      <c r="A29" s="1" t="s">
        <v>203</v>
      </c>
      <c r="B29" s="1" t="str">
        <f>VLOOKUP($A29,'Master translation'!$D$864:$S$899,2,0)</f>
        <v>Code der Vorlage</v>
      </c>
      <c r="C29" s="1" t="str">
        <f>VLOOKUP($A29,'Master translation'!$D$864:$S$899,8,0)</f>
        <v>Code du modèle</v>
      </c>
      <c r="D29" s="1" t="str">
        <f>VLOOKUP($A29,'Master translation'!$D$864:$S$899,4,0)</f>
        <v>Κωδικός υποδείγματος</v>
      </c>
      <c r="E29" s="1" t="str">
        <f>VLOOKUP($A29,'Master translation'!$D$864:$S$899,6,0)</f>
        <v>Código de plantilla</v>
      </c>
      <c r="F29" s="1" t="str">
        <f>VLOOKUP($A29,'Master translation'!$D$864:$S$899,3,0)</f>
        <v>Vormi kood</v>
      </c>
      <c r="G29" s="1" t="str">
        <f>VLOOKUP($A29,'Master translation'!$D$864:$S$899,7,0)</f>
        <v>Lomakkeen koodi</v>
      </c>
      <c r="H29" s="1" t="str">
        <f>VLOOKUP($A29,'Master translation'!$D$864:$S$899,9,0)</f>
        <v>Codice del modello</v>
      </c>
      <c r="I29" s="1" t="str">
        <f>VLOOKUP($A29,'Master translation'!$D$864:$S$899,10,0)</f>
        <v>Formos kodas</v>
      </c>
      <c r="J29" s="1" t="str">
        <f>VLOOKUP($A29,'Master translation'!$D$864:$S$899,11,0)</f>
        <v>Veidnes kods</v>
      </c>
      <c r="K29" s="1" t="str">
        <f>VLOOKUP($A29,'Master translation'!$D$864:$S$899,12,0)</f>
        <v>Templatecode</v>
      </c>
      <c r="L29" s="1" t="str">
        <f>VLOOKUP($A29,'Master translation'!$D$864:$S$899,13,0)</f>
        <v>Koda predloge</v>
      </c>
      <c r="M29" s="1" t="str">
        <f>VLOOKUP($A29,'Master translation'!$D$864:$S$899,14,0)</f>
        <v>Код на образец</v>
      </c>
      <c r="N29" s="1" t="str">
        <f>VLOOKUP($A29,'Master translation'!$D$864:$S$899,15,0)</f>
        <v>Oznaka obrasca</v>
      </c>
      <c r="O29" s="1" t="str">
        <f>VLOOKUP($A29,'Master translation'!$D$864:$S$899,16,0)</f>
        <v>Kód vzoru</v>
      </c>
      <c r="P29" s="297"/>
      <c r="Q29" s="300" t="str">
        <f>IF(OR(ISBLANK('1. General Information'!$H$13),'1. General Information'!$H$13="EN"),Table3[[#This Row],[EN]],HLOOKUP(VLOOKUP('1. General Information'!$H$13,Table1[],2,FALSE),Table3[#All],ROW(A29),FALSE))</f>
        <v>Template code</v>
      </c>
    </row>
    <row r="30" spans="1:20" x14ac:dyDescent="0.25">
      <c r="A30" s="1" t="s">
        <v>202</v>
      </c>
      <c r="B30" s="1" t="str">
        <f>VLOOKUP($A30,'Master translation'!$D$864:$S$899,2,0)</f>
        <v>ID</v>
      </c>
      <c r="C30" s="1" t="str">
        <f>VLOOKUP($A30,'Master translation'!$D$864:$S$899,8,0)</f>
        <v>ID</v>
      </c>
      <c r="D30" s="1" t="str">
        <f>VLOOKUP($A30,'Master translation'!$D$864:$S$899,4,0)</f>
        <v>Αναγνωριστικό</v>
      </c>
      <c r="E30" s="1" t="str">
        <f>VLOOKUP($A30,'Master translation'!$D$864:$S$899,6,0)</f>
        <v>ID</v>
      </c>
      <c r="F30" s="1" t="str">
        <f>VLOOKUP($A30,'Master translation'!$D$864:$S$899,3,0)</f>
        <v>ID</v>
      </c>
      <c r="G30" s="1" t="str">
        <f>VLOOKUP($A30,'Master translation'!$D$864:$S$899,7,0)</f>
        <v>Tunnus</v>
      </c>
      <c r="H30" s="1" t="str">
        <f>VLOOKUP($A30,'Master translation'!$D$864:$S$899,9,0)</f>
        <v>ID</v>
      </c>
      <c r="I30" s="1" t="str">
        <f>VLOOKUP($A30,'Master translation'!$D$864:$S$899,10,0)</f>
        <v>ID</v>
      </c>
      <c r="J30" s="1" t="str">
        <f>VLOOKUP($A30,'Master translation'!$D$864:$S$899,11,0)</f>
        <v>ID</v>
      </c>
      <c r="K30" s="1" t="str">
        <f>VLOOKUP($A30,'Master translation'!$D$864:$S$899,12,0)</f>
        <v>ID</v>
      </c>
      <c r="L30" s="1" t="str">
        <f>VLOOKUP($A30,'Master translation'!$D$864:$S$899,13,0)</f>
        <v>Id. št.</v>
      </c>
      <c r="M30" s="1" t="str">
        <f>VLOOKUP($A30,'Master translation'!$D$864:$S$899,14,0)</f>
        <v>Реф. номер</v>
      </c>
      <c r="N30" s="1" t="str">
        <f>VLOOKUP($A30,'Master translation'!$D$864:$S$899,15,0)</f>
        <v>ID</v>
      </c>
      <c r="O30" s="1" t="str">
        <f>VLOOKUP($A30,'Master translation'!$D$864:$S$899,16,0)</f>
        <v>ID</v>
      </c>
      <c r="P30" s="297"/>
      <c r="Q30" s="300" t="str">
        <f>IF(OR(ISBLANK('1. General Information'!$H$13),'1. General Information'!$H$13="EN"),Table3[[#This Row],[EN]],HLOOKUP(VLOOKUP('1. General Information'!$H$13,Table1[],2,FALSE),Table3[#All],ROW(A30),FALSE))</f>
        <v>ID</v>
      </c>
    </row>
    <row r="31" spans="1:20" x14ac:dyDescent="0.25">
      <c r="A31" s="1" t="s">
        <v>201</v>
      </c>
      <c r="B31" s="1" t="str">
        <f>VLOOKUP($A31,'Master translation'!$D$864:$S$899,2,0)</f>
        <v>Spalte</v>
      </c>
      <c r="C31" s="1" t="str">
        <f>VLOOKUP($A31,'Master translation'!$D$864:$S$899,8,0)</f>
        <v>Colonne</v>
      </c>
      <c r="D31" s="1" t="str">
        <f>VLOOKUP($A31,'Master translation'!$D$864:$S$899,4,0)</f>
        <v>Στήλη</v>
      </c>
      <c r="E31" s="1" t="str">
        <f>VLOOKUP($A31,'Master translation'!$D$864:$S$899,6,0)</f>
        <v>Columna</v>
      </c>
      <c r="F31" s="1" t="str">
        <f>VLOOKUP($A31,'Master translation'!$D$864:$S$899,3,0)</f>
        <v>Veerg</v>
      </c>
      <c r="G31" s="1" t="str">
        <f>VLOOKUP($A31,'Master translation'!$D$864:$S$899,7,0)</f>
        <v>Sarake</v>
      </c>
      <c r="H31" s="1" t="str">
        <f>VLOOKUP($A31,'Master translation'!$D$864:$S$899,9,0)</f>
        <v>Colonna</v>
      </c>
      <c r="I31" s="1" t="str">
        <f>VLOOKUP($A31,'Master translation'!$D$864:$S$899,10,0)</f>
        <v>Stulpelis</v>
      </c>
      <c r="J31" s="1" t="str">
        <f>VLOOKUP($A31,'Master translation'!$D$864:$S$899,11,0)</f>
        <v>Aile</v>
      </c>
      <c r="K31" s="1" t="str">
        <f>VLOOKUP($A31,'Master translation'!$D$864:$S$899,12,0)</f>
        <v>Kolom</v>
      </c>
      <c r="L31" s="1" t="str">
        <f>VLOOKUP($A31,'Master translation'!$D$864:$S$899,13,0)</f>
        <v>Stolpec</v>
      </c>
      <c r="M31" s="1" t="str">
        <f>VLOOKUP($A31,'Master translation'!$D$864:$S$899,14,0)</f>
        <v>Колона</v>
      </c>
      <c r="N31" s="1" t="str">
        <f>VLOOKUP($A31,'Master translation'!$D$864:$S$899,15,0)</f>
        <v>Stupac</v>
      </c>
      <c r="O31" s="1" t="str">
        <f>VLOOKUP($A31,'Master translation'!$D$864:$S$899,16,0)</f>
        <v>Stĺpec</v>
      </c>
      <c r="P31" s="297"/>
      <c r="Q31" s="300" t="str">
        <f>IF(OR(ISBLANK('1. General Information'!$H$13),'1. General Information'!$H$13="EN"),Table3[[#This Row],[EN]],HLOOKUP(VLOOKUP('1. General Information'!$H$13,Table1[],2,FALSE),Table3[#All],ROW(A31),FALSE))</f>
        <v>Column</v>
      </c>
    </row>
    <row r="32" spans="1:20" x14ac:dyDescent="0.25">
      <c r="A32" s="1" t="s">
        <v>200</v>
      </c>
      <c r="B32" s="1" t="str">
        <f>VLOOKUP($A32,'Master translation'!$D$864:$S$899,2,0)</f>
        <v>Zeile</v>
      </c>
      <c r="C32" s="1" t="str">
        <f>VLOOKUP($A32,'Master translation'!$D$864:$S$899,8,0)</f>
        <v>Ligne</v>
      </c>
      <c r="D32" s="1" t="str">
        <f>VLOOKUP($A32,'Master translation'!$D$864:$S$899,4,0)</f>
        <v>Γραμμή</v>
      </c>
      <c r="E32" s="1" t="str">
        <f>VLOOKUP($A32,'Master translation'!$D$864:$S$899,6,0)</f>
        <v>Fila</v>
      </c>
      <c r="F32" s="1" t="str">
        <f>VLOOKUP($A32,'Master translation'!$D$864:$S$899,3,0)</f>
        <v>Rida</v>
      </c>
      <c r="G32" s="1" t="str">
        <f>VLOOKUP($A32,'Master translation'!$D$864:$S$899,7,0)</f>
        <v>Rivi</v>
      </c>
      <c r="H32" s="1" t="str">
        <f>VLOOKUP($A32,'Master translation'!$D$864:$S$899,9,0)</f>
        <v>Riga</v>
      </c>
      <c r="I32" s="1" t="str">
        <f>VLOOKUP($A32,'Master translation'!$D$864:$S$899,10,0)</f>
        <v>Eilutė</v>
      </c>
      <c r="J32" s="1" t="str">
        <f>VLOOKUP($A32,'Master translation'!$D$864:$S$899,11,0)</f>
        <v>Rinda</v>
      </c>
      <c r="K32" s="1" t="str">
        <f>VLOOKUP($A32,'Master translation'!$D$864:$S$899,12,0)</f>
        <v>Rij</v>
      </c>
      <c r="L32" s="1" t="str">
        <f>VLOOKUP($A32,'Master translation'!$D$864:$S$899,13,0)</f>
        <v>Vrstica</v>
      </c>
      <c r="M32" s="1" t="str">
        <f>VLOOKUP($A32,'Master translation'!$D$864:$S$899,14,0)</f>
        <v>Ред</v>
      </c>
      <c r="N32" s="1" t="str">
        <f>VLOOKUP($A32,'Master translation'!$D$864:$S$899,15,0)</f>
        <v>Redak</v>
      </c>
      <c r="O32" s="1" t="str">
        <f>VLOOKUP($A32,'Master translation'!$D$864:$S$899,16,0)</f>
        <v>Riadok</v>
      </c>
      <c r="P32" s="297"/>
      <c r="Q32" s="300" t="str">
        <f>IF(OR(ISBLANK('1. General Information'!$H$13),'1. General Information'!$H$13="EN"),Table3[[#This Row],[EN]],HLOOKUP(VLOOKUP('1. General Information'!$H$13,Table1[],2,FALSE),Table3[#All],ROW(A32),FALSE))</f>
        <v>Row</v>
      </c>
    </row>
    <row r="33" spans="1:22" s="302" customFormat="1" hidden="1" x14ac:dyDescent="0.25">
      <c r="A33" s="312"/>
      <c r="B33" s="1" t="e">
        <f>VLOOKUP($A33,'Master translation'!$D$864:$S$899,2,0)</f>
        <v>#N/A</v>
      </c>
      <c r="C33" s="1" t="e">
        <f>VLOOKUP($A33,'Master translation'!$D$864:$S$899,8,0)</f>
        <v>#N/A</v>
      </c>
      <c r="D33" s="1" t="e">
        <f>VLOOKUP($A33,'Master translation'!$D$864:$S$899,4,0)</f>
        <v>#N/A</v>
      </c>
      <c r="E33" s="1" t="e">
        <f>VLOOKUP($A33,'Master translation'!$D$864:$S$899,6,0)</f>
        <v>#N/A</v>
      </c>
      <c r="F33" s="1" t="e">
        <f>VLOOKUP($A33,'Master translation'!$D$864:$S$899,3,0)</f>
        <v>#N/A</v>
      </c>
      <c r="G33" s="1" t="e">
        <f>VLOOKUP($A33,'Master translation'!$D$864:$S$899,7,0)</f>
        <v>#N/A</v>
      </c>
      <c r="H33" s="1" t="e">
        <f>VLOOKUP($A33,'Master translation'!$D$864:$S$899,9,0)</f>
        <v>#N/A</v>
      </c>
      <c r="I33" s="1" t="e">
        <f>VLOOKUP($A33,'Master translation'!$D$864:$S$899,10,0)</f>
        <v>#N/A</v>
      </c>
      <c r="J33" s="1" t="e">
        <f>VLOOKUP($A33,'Master translation'!$D$864:$S$899,11,0)</f>
        <v>#N/A</v>
      </c>
      <c r="K33" s="1" t="e">
        <f>VLOOKUP($A33,'Master translation'!$D$864:$S$899,12,0)</f>
        <v>#N/A</v>
      </c>
      <c r="L33" s="1" t="e">
        <f>VLOOKUP($A33,'Master translation'!$D$864:$S$899,13,0)</f>
        <v>#N/A</v>
      </c>
      <c r="M33" s="1" t="e">
        <f>VLOOKUP($A33,'Master translation'!$D$864:$S$899,14,0)</f>
        <v>#N/A</v>
      </c>
      <c r="N33" s="1" t="e">
        <f>VLOOKUP($A33,'Master translation'!$D$864:$S$899,15,0)</f>
        <v>#N/A</v>
      </c>
      <c r="O33" s="1" t="e">
        <f>VLOOKUP($A33,'Master translation'!$D$864:$S$899,16,0)</f>
        <v>#N/A</v>
      </c>
      <c r="P33" s="297"/>
      <c r="Q33" s="300">
        <f>IF(OR(ISBLANK('1. General Information'!$H$13),'1. General Information'!$H$13="EN"),Table3[[#This Row],[EN]],HLOOKUP(VLOOKUP('1. General Information'!$H$13,Table1[],2,FALSE),Table3[#All],ROW(A33),FALSE))</f>
        <v>0</v>
      </c>
      <c r="R33"/>
      <c r="S33"/>
      <c r="T33"/>
      <c r="U33"/>
      <c r="V33"/>
    </row>
    <row r="34" spans="1:22" s="305" customFormat="1" hidden="1" x14ac:dyDescent="0.25">
      <c r="A34" s="97"/>
      <c r="B34" s="1" t="e">
        <f>VLOOKUP($A34,'Master translation'!$D$864:$S$899,2,0)</f>
        <v>#N/A</v>
      </c>
      <c r="C34" s="1" t="e">
        <f>VLOOKUP($A34,'Master translation'!$D$864:$S$899,8,0)</f>
        <v>#N/A</v>
      </c>
      <c r="D34" s="1" t="e">
        <f>VLOOKUP($A34,'Master translation'!$D$864:$S$899,4,0)</f>
        <v>#N/A</v>
      </c>
      <c r="E34" s="1" t="e">
        <f>VLOOKUP($A34,'Master translation'!$D$864:$S$899,6,0)</f>
        <v>#N/A</v>
      </c>
      <c r="F34" s="1" t="e">
        <f>VLOOKUP($A34,'Master translation'!$D$864:$S$899,3,0)</f>
        <v>#N/A</v>
      </c>
      <c r="G34" s="1" t="e">
        <f>VLOOKUP($A34,'Master translation'!$D$864:$S$899,7,0)</f>
        <v>#N/A</v>
      </c>
      <c r="H34" s="1" t="e">
        <f>VLOOKUP($A34,'Master translation'!$D$864:$S$899,9,0)</f>
        <v>#N/A</v>
      </c>
      <c r="I34" s="1" t="e">
        <f>VLOOKUP($A34,'Master translation'!$D$864:$S$899,10,0)</f>
        <v>#N/A</v>
      </c>
      <c r="J34" s="1" t="e">
        <f>VLOOKUP($A34,'Master translation'!$D$864:$S$899,11,0)</f>
        <v>#N/A</v>
      </c>
      <c r="K34" s="1" t="e">
        <f>VLOOKUP($A34,'Master translation'!$D$864:$S$899,12,0)</f>
        <v>#N/A</v>
      </c>
      <c r="L34" s="1" t="e">
        <f>VLOOKUP($A34,'Master translation'!$D$864:$S$899,13,0)</f>
        <v>#N/A</v>
      </c>
      <c r="M34" s="1" t="e">
        <f>VLOOKUP($A34,'Master translation'!$D$864:$S$899,14,0)</f>
        <v>#N/A</v>
      </c>
      <c r="N34" s="1" t="e">
        <f>VLOOKUP($A34,'Master translation'!$D$864:$S$899,15,0)</f>
        <v>#N/A</v>
      </c>
      <c r="O34" s="1" t="e">
        <f>VLOOKUP($A34,'Master translation'!$D$864:$S$899,16,0)</f>
        <v>#N/A</v>
      </c>
      <c r="P34" s="299"/>
      <c r="Q34" s="300">
        <f>IF(OR(ISBLANK('1. General Information'!$H$13),'1. General Information'!$H$13="EN"),Table3[[#This Row],[EN]],HLOOKUP(VLOOKUP('1. General Information'!$H$13,Table1[],2,FALSE),Table3[#All],ROW(A34),FALSE))</f>
        <v>0</v>
      </c>
      <c r="R34" s="117"/>
      <c r="S34"/>
      <c r="T34"/>
      <c r="U34" s="117"/>
      <c r="V34" s="117"/>
    </row>
    <row r="35" spans="1:22" s="302" customFormat="1" hidden="1" x14ac:dyDescent="0.25">
      <c r="A35" s="97"/>
      <c r="B35" s="1" t="e">
        <f>VLOOKUP($A35,'Master translation'!$D$864:$S$899,2,0)</f>
        <v>#N/A</v>
      </c>
      <c r="C35" s="1" t="e">
        <f>VLOOKUP($A35,'Master translation'!$D$864:$S$899,8,0)</f>
        <v>#N/A</v>
      </c>
      <c r="D35" s="1" t="e">
        <f>VLOOKUP($A35,'Master translation'!$D$864:$S$899,4,0)</f>
        <v>#N/A</v>
      </c>
      <c r="E35" s="1" t="e">
        <f>VLOOKUP($A35,'Master translation'!$D$864:$S$899,6,0)</f>
        <v>#N/A</v>
      </c>
      <c r="F35" s="1" t="e">
        <f>VLOOKUP($A35,'Master translation'!$D$864:$S$899,3,0)</f>
        <v>#N/A</v>
      </c>
      <c r="G35" s="1" t="e">
        <f>VLOOKUP($A35,'Master translation'!$D$864:$S$899,7,0)</f>
        <v>#N/A</v>
      </c>
      <c r="H35" s="1" t="e">
        <f>VLOOKUP($A35,'Master translation'!$D$864:$S$899,9,0)</f>
        <v>#N/A</v>
      </c>
      <c r="I35" s="1" t="e">
        <f>VLOOKUP($A35,'Master translation'!$D$864:$S$899,10,0)</f>
        <v>#N/A</v>
      </c>
      <c r="J35" s="1" t="e">
        <f>VLOOKUP($A35,'Master translation'!$D$864:$S$899,11,0)</f>
        <v>#N/A</v>
      </c>
      <c r="K35" s="1" t="e">
        <f>VLOOKUP($A35,'Master translation'!$D$864:$S$899,12,0)</f>
        <v>#N/A</v>
      </c>
      <c r="L35" s="1" t="e">
        <f>VLOOKUP($A35,'Master translation'!$D$864:$S$899,13,0)</f>
        <v>#N/A</v>
      </c>
      <c r="M35" s="1" t="e">
        <f>VLOOKUP($A35,'Master translation'!$D$864:$S$899,14,0)</f>
        <v>#N/A</v>
      </c>
      <c r="N35" s="1" t="e">
        <f>VLOOKUP($A35,'Master translation'!$D$864:$S$899,15,0)</f>
        <v>#N/A</v>
      </c>
      <c r="O35" s="1" t="e">
        <f>VLOOKUP($A35,'Master translation'!$D$864:$S$899,16,0)</f>
        <v>#N/A</v>
      </c>
      <c r="P35" s="297"/>
      <c r="Q35" s="300">
        <f>IF(OR(ISBLANK('1. General Information'!$H$13),'1. General Information'!$H$13="EN"),Table3[[#This Row],[EN]],HLOOKUP(VLOOKUP('1. General Information'!$H$13,Table1[],2,FALSE),Table3[#All],ROW(A35),FALSE))</f>
        <v>0</v>
      </c>
      <c r="R35"/>
      <c r="S35" s="117"/>
      <c r="T35" s="117"/>
      <c r="U35"/>
      <c r="V35"/>
    </row>
    <row r="36" spans="1:22" s="305" customFormat="1" hidden="1" x14ac:dyDescent="0.25">
      <c r="A36" s="97"/>
      <c r="B36" s="1" t="e">
        <f>VLOOKUP($A36,'Master translation'!$D$864:$S$899,2,0)</f>
        <v>#N/A</v>
      </c>
      <c r="C36" s="1" t="e">
        <f>VLOOKUP($A36,'Master translation'!$D$864:$S$899,8,0)</f>
        <v>#N/A</v>
      </c>
      <c r="D36" s="1" t="e">
        <f>VLOOKUP($A36,'Master translation'!$D$864:$S$899,4,0)</f>
        <v>#N/A</v>
      </c>
      <c r="E36" s="1" t="e">
        <f>VLOOKUP($A36,'Master translation'!$D$864:$S$899,6,0)</f>
        <v>#N/A</v>
      </c>
      <c r="F36" s="1" t="e">
        <f>VLOOKUP($A36,'Master translation'!$D$864:$S$899,3,0)</f>
        <v>#N/A</v>
      </c>
      <c r="G36" s="1" t="e">
        <f>VLOOKUP($A36,'Master translation'!$D$864:$S$899,7,0)</f>
        <v>#N/A</v>
      </c>
      <c r="H36" s="1" t="e">
        <f>VLOOKUP($A36,'Master translation'!$D$864:$S$899,9,0)</f>
        <v>#N/A</v>
      </c>
      <c r="I36" s="1" t="e">
        <f>VLOOKUP($A36,'Master translation'!$D$864:$S$899,10,0)</f>
        <v>#N/A</v>
      </c>
      <c r="J36" s="1" t="e">
        <f>VLOOKUP($A36,'Master translation'!$D$864:$S$899,11,0)</f>
        <v>#N/A</v>
      </c>
      <c r="K36" s="1" t="e">
        <f>VLOOKUP($A36,'Master translation'!$D$864:$S$899,12,0)</f>
        <v>#N/A</v>
      </c>
      <c r="L36" s="1" t="e">
        <f>VLOOKUP($A36,'Master translation'!$D$864:$S$899,13,0)</f>
        <v>#N/A</v>
      </c>
      <c r="M36" s="1" t="e">
        <f>VLOOKUP($A36,'Master translation'!$D$864:$S$899,14,0)</f>
        <v>#N/A</v>
      </c>
      <c r="N36" s="1" t="e">
        <f>VLOOKUP($A36,'Master translation'!$D$864:$S$899,15,0)</f>
        <v>#N/A</v>
      </c>
      <c r="O36" s="1" t="e">
        <f>VLOOKUP($A36,'Master translation'!$D$864:$S$899,16,0)</f>
        <v>#N/A</v>
      </c>
      <c r="P36" s="299"/>
      <c r="Q36" s="300">
        <f>IF(OR(ISBLANK('1. General Information'!$H$13),'1. General Information'!$H$13="EN"),Table3[[#This Row],[EN]],HLOOKUP(VLOOKUP('1. General Information'!$H$13,Table1[],2,FALSE),Table3[#All],ROW(A36),FALSE))</f>
        <v>0</v>
      </c>
      <c r="R36" s="117"/>
      <c r="S36"/>
      <c r="T36"/>
      <c r="U36" s="117"/>
      <c r="V36" s="117"/>
    </row>
    <row r="37" spans="1:22" s="302" customFormat="1" hidden="1" x14ac:dyDescent="0.25">
      <c r="A37" s="97"/>
      <c r="B37" s="1" t="e">
        <f>VLOOKUP($A37,'Master translation'!$D$864:$S$899,2,0)</f>
        <v>#N/A</v>
      </c>
      <c r="C37" s="1" t="e">
        <f>VLOOKUP($A37,'Master translation'!$D$864:$S$899,8,0)</f>
        <v>#N/A</v>
      </c>
      <c r="D37" s="1" t="e">
        <f>VLOOKUP($A37,'Master translation'!$D$864:$S$899,4,0)</f>
        <v>#N/A</v>
      </c>
      <c r="E37" s="1" t="e">
        <f>VLOOKUP($A37,'Master translation'!$D$864:$S$899,6,0)</f>
        <v>#N/A</v>
      </c>
      <c r="F37" s="1" t="e">
        <f>VLOOKUP($A37,'Master translation'!$D$864:$S$899,3,0)</f>
        <v>#N/A</v>
      </c>
      <c r="G37" s="1" t="e">
        <f>VLOOKUP($A37,'Master translation'!$D$864:$S$899,7,0)</f>
        <v>#N/A</v>
      </c>
      <c r="H37" s="1" t="e">
        <f>VLOOKUP($A37,'Master translation'!$D$864:$S$899,9,0)</f>
        <v>#N/A</v>
      </c>
      <c r="I37" s="1" t="e">
        <f>VLOOKUP($A37,'Master translation'!$D$864:$S$899,10,0)</f>
        <v>#N/A</v>
      </c>
      <c r="J37" s="1" t="e">
        <f>VLOOKUP($A37,'Master translation'!$D$864:$S$899,11,0)</f>
        <v>#N/A</v>
      </c>
      <c r="K37" s="1" t="e">
        <f>VLOOKUP($A37,'Master translation'!$D$864:$S$899,12,0)</f>
        <v>#N/A</v>
      </c>
      <c r="L37" s="1" t="e">
        <f>VLOOKUP($A37,'Master translation'!$D$864:$S$899,13,0)</f>
        <v>#N/A</v>
      </c>
      <c r="M37" s="1" t="e">
        <f>VLOOKUP($A37,'Master translation'!$D$864:$S$899,14,0)</f>
        <v>#N/A</v>
      </c>
      <c r="N37" s="1" t="e">
        <f>VLOOKUP($A37,'Master translation'!$D$864:$S$899,15,0)</f>
        <v>#N/A</v>
      </c>
      <c r="O37" s="1" t="e">
        <f>VLOOKUP($A37,'Master translation'!$D$864:$S$899,16,0)</f>
        <v>#N/A</v>
      </c>
      <c r="P37" s="297"/>
      <c r="Q37" s="300">
        <f>IF(OR(ISBLANK('1. General Information'!$H$13),'1. General Information'!$H$13="EN"),Table3[[#This Row],[EN]],HLOOKUP(VLOOKUP('1. General Information'!$H$13,Table1[],2,FALSE),Table3[#All],ROW(A37),FALSE))</f>
        <v>0</v>
      </c>
      <c r="R37"/>
      <c r="S37" s="117"/>
      <c r="T37" s="117"/>
      <c r="U37"/>
      <c r="V37"/>
    </row>
    <row r="38" spans="1:22" s="302" customFormat="1" hidden="1" x14ac:dyDescent="0.25">
      <c r="A38" s="97"/>
      <c r="B38" s="1" t="e">
        <f>VLOOKUP($A38,'Master translation'!$D$864:$S$899,2,0)</f>
        <v>#N/A</v>
      </c>
      <c r="C38" s="1" t="e">
        <f>VLOOKUP($A38,'Master translation'!$D$864:$S$899,8,0)</f>
        <v>#N/A</v>
      </c>
      <c r="D38" s="1" t="e">
        <f>VLOOKUP($A38,'Master translation'!$D$864:$S$899,4,0)</f>
        <v>#N/A</v>
      </c>
      <c r="E38" s="1" t="e">
        <f>VLOOKUP($A38,'Master translation'!$D$864:$S$899,6,0)</f>
        <v>#N/A</v>
      </c>
      <c r="F38" s="1" t="e">
        <f>VLOOKUP($A38,'Master translation'!$D$864:$S$899,3,0)</f>
        <v>#N/A</v>
      </c>
      <c r="G38" s="1" t="e">
        <f>VLOOKUP($A38,'Master translation'!$D$864:$S$899,7,0)</f>
        <v>#N/A</v>
      </c>
      <c r="H38" s="1" t="e">
        <f>VLOOKUP($A38,'Master translation'!$D$864:$S$899,9,0)</f>
        <v>#N/A</v>
      </c>
      <c r="I38" s="1" t="e">
        <f>VLOOKUP($A38,'Master translation'!$D$864:$S$899,10,0)</f>
        <v>#N/A</v>
      </c>
      <c r="J38" s="1" t="e">
        <f>VLOOKUP($A38,'Master translation'!$D$864:$S$899,11,0)</f>
        <v>#N/A</v>
      </c>
      <c r="K38" s="1" t="e">
        <f>VLOOKUP($A38,'Master translation'!$D$864:$S$899,12,0)</f>
        <v>#N/A</v>
      </c>
      <c r="L38" s="1" t="e">
        <f>VLOOKUP($A38,'Master translation'!$D$864:$S$899,13,0)</f>
        <v>#N/A</v>
      </c>
      <c r="M38" s="1" t="e">
        <f>VLOOKUP($A38,'Master translation'!$D$864:$S$899,14,0)</f>
        <v>#N/A</v>
      </c>
      <c r="N38" s="1" t="e">
        <f>VLOOKUP($A38,'Master translation'!$D$864:$S$899,15,0)</f>
        <v>#N/A</v>
      </c>
      <c r="O38" s="1" t="e">
        <f>VLOOKUP($A38,'Master translation'!$D$864:$S$899,16,0)</f>
        <v>#N/A</v>
      </c>
      <c r="P38" s="297"/>
      <c r="Q38" s="300">
        <f>IF(OR(ISBLANK('1. General Information'!$H$13),'1. General Information'!$H$13="EN"),Table3[[#This Row],[EN]],HLOOKUP(VLOOKUP('1. General Information'!$H$13,Table1[],2,FALSE),Table3[#All],ROW(A38),FALSE))</f>
        <v>0</v>
      </c>
      <c r="R38"/>
      <c r="S38"/>
      <c r="T38"/>
      <c r="U38"/>
      <c r="V38"/>
    </row>
    <row r="39" spans="1:22" s="304" customFormat="1" hidden="1" x14ac:dyDescent="0.25">
      <c r="A39" s="97"/>
      <c r="B39" s="1" t="e">
        <f>VLOOKUP($A39,'Master translation'!$D$864:$S$899,2,0)</f>
        <v>#N/A</v>
      </c>
      <c r="C39" s="1" t="e">
        <f>VLOOKUP($A39,'Master translation'!$D$864:$S$899,8,0)</f>
        <v>#N/A</v>
      </c>
      <c r="D39" s="1" t="e">
        <f>VLOOKUP($A39,'Master translation'!$D$864:$S$899,4,0)</f>
        <v>#N/A</v>
      </c>
      <c r="E39" s="1" t="e">
        <f>VLOOKUP($A39,'Master translation'!$D$864:$S$899,6,0)</f>
        <v>#N/A</v>
      </c>
      <c r="F39" s="1" t="e">
        <f>VLOOKUP($A39,'Master translation'!$D$864:$S$899,3,0)</f>
        <v>#N/A</v>
      </c>
      <c r="G39" s="1" t="e">
        <f>VLOOKUP($A39,'Master translation'!$D$864:$S$899,7,0)</f>
        <v>#N/A</v>
      </c>
      <c r="H39" s="1" t="e">
        <f>VLOOKUP($A39,'Master translation'!$D$864:$S$899,9,0)</f>
        <v>#N/A</v>
      </c>
      <c r="I39" s="1" t="e">
        <f>VLOOKUP($A39,'Master translation'!$D$864:$S$899,10,0)</f>
        <v>#N/A</v>
      </c>
      <c r="J39" s="1" t="e">
        <f>VLOOKUP($A39,'Master translation'!$D$864:$S$899,11,0)</f>
        <v>#N/A</v>
      </c>
      <c r="K39" s="1" t="e">
        <f>VLOOKUP($A39,'Master translation'!$D$864:$S$899,12,0)</f>
        <v>#N/A</v>
      </c>
      <c r="L39" s="1" t="e">
        <f>VLOOKUP($A39,'Master translation'!$D$864:$S$899,13,0)</f>
        <v>#N/A</v>
      </c>
      <c r="M39" s="1" t="e">
        <f>VLOOKUP($A39,'Master translation'!$D$864:$S$899,14,0)</f>
        <v>#N/A</v>
      </c>
      <c r="N39" s="1" t="e">
        <f>VLOOKUP($A39,'Master translation'!$D$864:$S$899,15,0)</f>
        <v>#N/A</v>
      </c>
      <c r="O39" s="1" t="e">
        <f>VLOOKUP($A39,'Master translation'!$D$864:$S$899,16,0)</f>
        <v>#N/A</v>
      </c>
      <c r="P39" s="297"/>
      <c r="Q39" s="300">
        <f>IF(OR(ISBLANK('1. General Information'!$H$13),'1. General Information'!$H$13="EN"),Table3[[#This Row],[EN]],HLOOKUP(VLOOKUP('1. General Information'!$H$13,Table1[],2,FALSE),Table3[#All],ROW(A39),FALSE))</f>
        <v>0</v>
      </c>
      <c r="R39"/>
      <c r="S39"/>
      <c r="T39"/>
      <c r="U39"/>
      <c r="V39"/>
    </row>
    <row r="40" spans="1:22" s="305" customFormat="1" hidden="1" x14ac:dyDescent="0.25">
      <c r="A40" s="97"/>
      <c r="B40" s="1" t="e">
        <f>VLOOKUP($A40,'Master translation'!$D$864:$S$899,2,0)</f>
        <v>#N/A</v>
      </c>
      <c r="C40" s="1" t="e">
        <f>VLOOKUP($A40,'Master translation'!$D$864:$S$899,8,0)</f>
        <v>#N/A</v>
      </c>
      <c r="D40" s="1" t="e">
        <f>VLOOKUP($A40,'Master translation'!$D$864:$S$899,4,0)</f>
        <v>#N/A</v>
      </c>
      <c r="E40" s="1" t="e">
        <f>VLOOKUP($A40,'Master translation'!$D$864:$S$899,6,0)</f>
        <v>#N/A</v>
      </c>
      <c r="F40" s="1" t="e">
        <f>VLOOKUP($A40,'Master translation'!$D$864:$S$899,3,0)</f>
        <v>#N/A</v>
      </c>
      <c r="G40" s="1" t="e">
        <f>VLOOKUP($A40,'Master translation'!$D$864:$S$899,7,0)</f>
        <v>#N/A</v>
      </c>
      <c r="H40" s="1" t="e">
        <f>VLOOKUP($A40,'Master translation'!$D$864:$S$899,9,0)</f>
        <v>#N/A</v>
      </c>
      <c r="I40" s="1" t="e">
        <f>VLOOKUP($A40,'Master translation'!$D$864:$S$899,10,0)</f>
        <v>#N/A</v>
      </c>
      <c r="J40" s="1" t="e">
        <f>VLOOKUP($A40,'Master translation'!$D$864:$S$899,11,0)</f>
        <v>#N/A</v>
      </c>
      <c r="K40" s="1" t="e">
        <f>VLOOKUP($A40,'Master translation'!$D$864:$S$899,12,0)</f>
        <v>#N/A</v>
      </c>
      <c r="L40" s="1" t="e">
        <f>VLOOKUP($A40,'Master translation'!$D$864:$S$899,13,0)</f>
        <v>#N/A</v>
      </c>
      <c r="M40" s="1" t="e">
        <f>VLOOKUP($A40,'Master translation'!$D$864:$S$899,14,0)</f>
        <v>#N/A</v>
      </c>
      <c r="N40" s="1" t="e">
        <f>VLOOKUP($A40,'Master translation'!$D$864:$S$899,15,0)</f>
        <v>#N/A</v>
      </c>
      <c r="O40" s="1" t="e">
        <f>VLOOKUP($A40,'Master translation'!$D$864:$S$899,16,0)</f>
        <v>#N/A</v>
      </c>
      <c r="P40" s="299"/>
      <c r="Q40" s="300">
        <f>IF(OR(ISBLANK('1. General Information'!$H$13),'1. General Information'!$H$13="EN"),Table3[[#This Row],[EN]],HLOOKUP(VLOOKUP('1. General Information'!$H$13,Table1[],2,FALSE),Table3[#All],ROW(A40),FALSE))</f>
        <v>0</v>
      </c>
      <c r="R40" s="117"/>
      <c r="S40"/>
      <c r="T40"/>
      <c r="U40" s="117"/>
      <c r="V40" s="117"/>
    </row>
    <row r="41" spans="1:22" s="302" customFormat="1" hidden="1" x14ac:dyDescent="0.25">
      <c r="A41" s="97"/>
      <c r="B41" s="1" t="e">
        <f>VLOOKUP($A41,'Master translation'!$D$864:$S$899,2,0)</f>
        <v>#N/A</v>
      </c>
      <c r="C41" s="1" t="e">
        <f>VLOOKUP($A41,'Master translation'!$D$864:$S$899,8,0)</f>
        <v>#N/A</v>
      </c>
      <c r="D41" s="1" t="e">
        <f>VLOOKUP($A41,'Master translation'!$D$864:$S$899,4,0)</f>
        <v>#N/A</v>
      </c>
      <c r="E41" s="1" t="e">
        <f>VLOOKUP($A41,'Master translation'!$D$864:$S$899,6,0)</f>
        <v>#N/A</v>
      </c>
      <c r="F41" s="1" t="e">
        <f>VLOOKUP($A41,'Master translation'!$D$864:$S$899,3,0)</f>
        <v>#N/A</v>
      </c>
      <c r="G41" s="1" t="e">
        <f>VLOOKUP($A41,'Master translation'!$D$864:$S$899,7,0)</f>
        <v>#N/A</v>
      </c>
      <c r="H41" s="1" t="e">
        <f>VLOOKUP($A41,'Master translation'!$D$864:$S$899,9,0)</f>
        <v>#N/A</v>
      </c>
      <c r="I41" s="1" t="e">
        <f>VLOOKUP($A41,'Master translation'!$D$864:$S$899,10,0)</f>
        <v>#N/A</v>
      </c>
      <c r="J41" s="1" t="e">
        <f>VLOOKUP($A41,'Master translation'!$D$864:$S$899,11,0)</f>
        <v>#N/A</v>
      </c>
      <c r="K41" s="1" t="e">
        <f>VLOOKUP($A41,'Master translation'!$D$864:$S$899,12,0)</f>
        <v>#N/A</v>
      </c>
      <c r="L41" s="1" t="e">
        <f>VLOOKUP($A41,'Master translation'!$D$864:$S$899,13,0)</f>
        <v>#N/A</v>
      </c>
      <c r="M41" s="1" t="e">
        <f>VLOOKUP($A41,'Master translation'!$D$864:$S$899,14,0)</f>
        <v>#N/A</v>
      </c>
      <c r="N41" s="1" t="e">
        <f>VLOOKUP($A41,'Master translation'!$D$864:$S$899,15,0)</f>
        <v>#N/A</v>
      </c>
      <c r="O41" s="1" t="e">
        <f>VLOOKUP($A41,'Master translation'!$D$864:$S$899,16,0)</f>
        <v>#N/A</v>
      </c>
      <c r="P41" s="297"/>
      <c r="Q41" s="300">
        <f>IF(OR(ISBLANK('1. General Information'!$H$13),'1. General Information'!$H$13="EN"),Table3[[#This Row],[EN]],HLOOKUP(VLOOKUP('1. General Information'!$H$13,Table1[],2,FALSE),Table3[#All],ROW(A41),FALSE))</f>
        <v>0</v>
      </c>
      <c r="R41"/>
      <c r="S41" s="117"/>
      <c r="T41" s="117"/>
      <c r="U41"/>
      <c r="V41"/>
    </row>
    <row r="42" spans="1:22" s="305" customFormat="1" hidden="1" x14ac:dyDescent="0.25">
      <c r="A42" s="97"/>
      <c r="B42" s="1" t="e">
        <f>VLOOKUP($A42,'Master translation'!$D$864:$S$899,2,0)</f>
        <v>#N/A</v>
      </c>
      <c r="C42" s="1" t="e">
        <f>VLOOKUP($A42,'Master translation'!$D$864:$S$899,8,0)</f>
        <v>#N/A</v>
      </c>
      <c r="D42" s="1" t="e">
        <f>VLOOKUP($A42,'Master translation'!$D$864:$S$899,4,0)</f>
        <v>#N/A</v>
      </c>
      <c r="E42" s="1" t="e">
        <f>VLOOKUP($A42,'Master translation'!$D$864:$S$899,6,0)</f>
        <v>#N/A</v>
      </c>
      <c r="F42" s="1" t="e">
        <f>VLOOKUP($A42,'Master translation'!$D$864:$S$899,3,0)</f>
        <v>#N/A</v>
      </c>
      <c r="G42" s="1" t="e">
        <f>VLOOKUP($A42,'Master translation'!$D$864:$S$899,7,0)</f>
        <v>#N/A</v>
      </c>
      <c r="H42" s="1" t="e">
        <f>VLOOKUP($A42,'Master translation'!$D$864:$S$899,9,0)</f>
        <v>#N/A</v>
      </c>
      <c r="I42" s="1" t="e">
        <f>VLOOKUP($A42,'Master translation'!$D$864:$S$899,10,0)</f>
        <v>#N/A</v>
      </c>
      <c r="J42" s="1" t="e">
        <f>VLOOKUP($A42,'Master translation'!$D$864:$S$899,11,0)</f>
        <v>#N/A</v>
      </c>
      <c r="K42" s="1" t="e">
        <f>VLOOKUP($A42,'Master translation'!$D$864:$S$899,12,0)</f>
        <v>#N/A</v>
      </c>
      <c r="L42" s="1" t="e">
        <f>VLOOKUP($A42,'Master translation'!$D$864:$S$899,13,0)</f>
        <v>#N/A</v>
      </c>
      <c r="M42" s="1" t="e">
        <f>VLOOKUP($A42,'Master translation'!$D$864:$S$899,14,0)</f>
        <v>#N/A</v>
      </c>
      <c r="N42" s="1" t="e">
        <f>VLOOKUP($A42,'Master translation'!$D$864:$S$899,15,0)</f>
        <v>#N/A</v>
      </c>
      <c r="O42" s="1" t="e">
        <f>VLOOKUP($A42,'Master translation'!$D$864:$S$899,16,0)</f>
        <v>#N/A</v>
      </c>
      <c r="P42" s="299"/>
      <c r="Q42" s="300">
        <f>IF(OR(ISBLANK('1. General Information'!$H$13),'1. General Information'!$H$13="EN"),Table3[[#This Row],[EN]],HLOOKUP(VLOOKUP('1. General Information'!$H$13,Table1[],2,FALSE),Table3[#All],ROW(A42),FALSE))</f>
        <v>0</v>
      </c>
      <c r="R42" s="117"/>
      <c r="S42"/>
      <c r="T42"/>
      <c r="U42" s="117"/>
      <c r="V42" s="117"/>
    </row>
    <row r="43" spans="1:22" s="304" customFormat="1" hidden="1" x14ac:dyDescent="0.25">
      <c r="A43" s="313" t="s">
        <v>354</v>
      </c>
      <c r="B43" s="1" t="str">
        <f>VLOOKUP($A43,'Master translation'!$D$864:$S$899,2,0)</f>
        <v>Contribution period</v>
      </c>
      <c r="C43" s="1" t="str">
        <f>VLOOKUP($A43,'Master translation'!$D$864:$S$899,8,0)</f>
        <v>Contribution period</v>
      </c>
      <c r="D43" s="1" t="str">
        <f>VLOOKUP($A43,'Master translation'!$D$864:$S$899,4,0)</f>
        <v>Contribution period</v>
      </c>
      <c r="E43" s="1" t="str">
        <f>VLOOKUP($A43,'Master translation'!$D$864:$S$899,6,0)</f>
        <v>Contribution period</v>
      </c>
      <c r="F43" s="1" t="str">
        <f>VLOOKUP($A43,'Master translation'!$D$864:$S$899,3,0)</f>
        <v>Contribution period</v>
      </c>
      <c r="G43" s="1" t="str">
        <f>VLOOKUP($A43,'Master translation'!$D$864:$S$899,7,0)</f>
        <v>Vakausmaksukausi</v>
      </c>
      <c r="H43" s="1" t="str">
        <f>VLOOKUP($A43,'Master translation'!$D$864:$S$899,9,0)</f>
        <v>Contribution period</v>
      </c>
      <c r="I43" s="1" t="str">
        <f>VLOOKUP($A43,'Master translation'!$D$864:$S$899,10,0)</f>
        <v>Contribution period</v>
      </c>
      <c r="J43" s="1" t="str">
        <f>VLOOKUP($A43,'Master translation'!$D$864:$S$899,11,0)</f>
        <v>Contribution period</v>
      </c>
      <c r="K43" s="1" t="str">
        <f>VLOOKUP($A43,'Master translation'!$D$864:$S$899,12,0)</f>
        <v>Contribution period</v>
      </c>
      <c r="L43" s="1" t="str">
        <f>VLOOKUP($A43,'Master translation'!$D$864:$S$899,13,0)</f>
        <v>Contribution period</v>
      </c>
      <c r="M43" s="1" t="str">
        <f>VLOOKUP($A43,'Master translation'!$D$864:$S$899,14,0)</f>
        <v>Период на плащане на вноски</v>
      </c>
      <c r="N43" s="1" t="str">
        <f>VLOOKUP($A43,'Master translation'!$D$864:$S$899,15,0)</f>
        <v>Razdoblje doprinosa</v>
      </c>
      <c r="O43" s="1" t="str">
        <f>VLOOKUP($A43,'Master translation'!$D$864:$S$899,16,0)</f>
        <v>Contribution period</v>
      </c>
      <c r="P43" s="303"/>
      <c r="Q43" s="300" t="str">
        <f>IF(OR(ISBLANK('1. General Information'!$H$13),'1. General Information'!$H$13="EN"),Table3[[#This Row],[EN]],HLOOKUP(VLOOKUP('1. General Information'!$H$13,Table1[],2,FALSE),Table3[#All],ROW(A43),FALSE))</f>
        <v>Contribution period</v>
      </c>
      <c r="S43" s="117"/>
      <c r="T43" s="117"/>
    </row>
    <row r="44" spans="1:22" s="304" customFormat="1" hidden="1" x14ac:dyDescent="0.25">
      <c r="A44" s="313" t="s">
        <v>356</v>
      </c>
      <c r="B44" s="1" t="str">
        <f>VLOOKUP($A44,'Master translation'!$D$864:$S$899,2,0)</f>
        <v>Reporting data</v>
      </c>
      <c r="C44" s="1" t="str">
        <f>VLOOKUP($A44,'Master translation'!$D$864:$S$899,8,0)</f>
        <v>Reporting data</v>
      </c>
      <c r="D44" s="1" t="str">
        <f>VLOOKUP($A44,'Master translation'!$D$864:$S$899,4,0)</f>
        <v>Reporting data</v>
      </c>
      <c r="E44" s="1" t="str">
        <f>VLOOKUP($A44,'Master translation'!$D$864:$S$899,6,0)</f>
        <v>Reporting data</v>
      </c>
      <c r="F44" s="1" t="str">
        <f>VLOOKUP($A44,'Master translation'!$D$864:$S$899,3,0)</f>
        <v>Reporting data</v>
      </c>
      <c r="G44" s="1" t="str">
        <f>VLOOKUP($A44,'Master translation'!$D$864:$S$899,7,0)</f>
        <v>Reporting data</v>
      </c>
      <c r="H44" s="1" t="str">
        <f>VLOOKUP($A44,'Master translation'!$D$864:$S$899,9,0)</f>
        <v>Reporting data</v>
      </c>
      <c r="I44" s="1" t="str">
        <f>VLOOKUP($A44,'Master translation'!$D$864:$S$899,10,0)</f>
        <v>Reporting data</v>
      </c>
      <c r="J44" s="1" t="str">
        <f>VLOOKUP($A44,'Master translation'!$D$864:$S$899,11,0)</f>
        <v>Reporting data</v>
      </c>
      <c r="K44" s="1" t="str">
        <f>VLOOKUP($A44,'Master translation'!$D$864:$S$899,12,0)</f>
        <v>Reporting data</v>
      </c>
      <c r="L44" s="1" t="str">
        <f>VLOOKUP($A44,'Master translation'!$D$864:$S$899,13,0)</f>
        <v>Reporting data</v>
      </c>
      <c r="M44" s="1" t="str">
        <f>VLOOKUP($A44,'Master translation'!$D$864:$S$899,14,0)</f>
        <v>Отчетни данни</v>
      </c>
      <c r="N44" s="1" t="str">
        <f>VLOOKUP($A44,'Master translation'!$D$864:$S$899,15,0)</f>
        <v>Dostava podataka</v>
      </c>
      <c r="O44" s="1" t="str">
        <f>VLOOKUP($A44,'Master translation'!$D$864:$S$899,16,0)</f>
        <v>Reporting data</v>
      </c>
      <c r="P44" s="303"/>
      <c r="Q44" s="300" t="str">
        <f>IF(OR(ISBLANK('1. General Information'!$H$13),'1. General Information'!$H$13="EN"),Table3[[#This Row],[EN]],HLOOKUP(VLOOKUP('1. General Information'!$H$13,Table1[],2,FALSE),Table3[#All],ROW(A44),FALSE))</f>
        <v>Reporting data</v>
      </c>
    </row>
    <row r="45" spans="1:22" s="117" customFormat="1" x14ac:dyDescent="0.25">
      <c r="A45" s="1" t="s">
        <v>361</v>
      </c>
      <c r="B45" s="1" t="str">
        <f>VLOOKUP($A45,'Master translation'!$D$864:$S$899,2,0)</f>
        <v>Regel ID</v>
      </c>
      <c r="C45" s="1" t="str">
        <f>VLOOKUP($A45,'Master translation'!$D$864:$S$899,8,0)</f>
        <v>ID de la règle</v>
      </c>
      <c r="D45" s="1" t="str">
        <f>VLOOKUP($A45,'Master translation'!$D$864:$S$899,4,0)</f>
        <v>Αναγνωριστικό κανόνα</v>
      </c>
      <c r="E45" s="1" t="str">
        <f>VLOOKUP($A45,'Master translation'!$D$864:$S$899,6,0)</f>
        <v>ID de la regla</v>
      </c>
      <c r="F45" s="1" t="str">
        <f>VLOOKUP($A45,'Master translation'!$D$864:$S$899,3,0)</f>
        <v>Eeskirja kood</v>
      </c>
      <c r="G45" s="1" t="str">
        <f>VLOOKUP($A45,'Master translation'!$D$864:$S$899,7,0)</f>
        <v>Säännön tunnus</v>
      </c>
      <c r="H45" s="1" t="str">
        <f>VLOOKUP($A45,'Master translation'!$D$864:$S$899,9,0)</f>
        <v>ID regola</v>
      </c>
      <c r="I45" s="1" t="str">
        <f>VLOOKUP($A45,'Master translation'!$D$864:$S$899,10,0)</f>
        <v>Taisyklės ID</v>
      </c>
      <c r="J45" s="1" t="str">
        <f>VLOOKUP($A45,'Master translation'!$D$864:$S$899,11,0)</f>
        <v>Noteikuma ID</v>
      </c>
      <c r="K45" s="1" t="str">
        <f>VLOOKUP($A45,'Master translation'!$D$864:$S$899,12,0)</f>
        <v>Regel-ID</v>
      </c>
      <c r="L45" s="1" t="str">
        <f>VLOOKUP($A45,'Master translation'!$D$864:$S$899,13,0)</f>
        <v>Id. št. pravila</v>
      </c>
      <c r="M45" s="1" t="str">
        <f>VLOOKUP($A45,'Master translation'!$D$864:$S$899,14,0)</f>
        <v>ИД на правило</v>
      </c>
      <c r="N45" s="1" t="str">
        <f>VLOOKUP($A45,'Master translation'!$D$864:$S$899,15,0)</f>
        <v>ID pravila</v>
      </c>
      <c r="O45" s="1" t="str">
        <f>VLOOKUP($A45,'Master translation'!$D$864:$S$899,16,0)</f>
        <v>ID pravidla</v>
      </c>
      <c r="P45" s="299"/>
      <c r="Q45" s="300" t="str">
        <f>IF(OR(ISBLANK('1. General Information'!$H$13),'1. General Information'!$H$13="EN"),Table3[[#This Row],[EN]],HLOOKUP(VLOOKUP('1. General Information'!$H$13,Table1[],2,FALSE),Table3[#All],ROW(A45),FALSE))</f>
        <v>Rule ID</v>
      </c>
      <c r="S45" s="304"/>
      <c r="T45" s="304"/>
    </row>
    <row r="46" spans="1:22" s="117" customFormat="1" ht="45" x14ac:dyDescent="0.25">
      <c r="A46" s="1" t="s">
        <v>6600</v>
      </c>
      <c r="B46" s="1" t="str">
        <f>VLOOKUP($A46,'Master translation'!$D$864:$S$899,2,0)</f>
        <v>Ausschluss von auszuführenden Fremdwährungen und Waren</v>
      </c>
      <c r="C46" s="1" t="str">
        <f>VLOOKUP($A46,'Master translation'!$D$864:$S$899,8,0)</f>
        <v>exclusion des opérations de change et sur les matières premières à effectuer</v>
      </c>
      <c r="D46" s="1" t="str">
        <f>VLOOKUP($A46,'Master translation'!$D$864:$S$899,4,0)</f>
        <v>εξαιρούνται το συνάλλαγμα και βασικά εμπορεύματα προς χρήση</v>
      </c>
      <c r="E46" s="1" t="str">
        <f>VLOOKUP($A46,'Master translation'!$D$864:$S$899,6,0)</f>
        <v>exclusión del tipo de cambio y materias primas que debe llevarse a cabo</v>
      </c>
      <c r="F46" s="1" t="str">
        <f>VLOOKUP($A46,'Master translation'!$D$864:$S$899,3,0)</f>
        <v>valuuta ja kaubaga seotu tuleb välja jätta</v>
      </c>
      <c r="G46" s="1" t="str">
        <f>VLOOKUP($A46,'Master translation'!$D$864:$S$899,7,0)</f>
        <v>ulkomaanvaluutta ja hyödykkeet suljettava pois</v>
      </c>
      <c r="H46" s="1" t="str">
        <f>VLOOKUP($A46,'Master translation'!$D$864:$S$899,9,0)</f>
        <v>esclusi i risultati relativi ai cambi e alle materie prime</v>
      </c>
      <c r="I46" s="1" t="str">
        <f>VLOOKUP($A46,'Master translation'!$D$864:$S$899,10,0)</f>
        <v>išskyrus užsienio valiutos kurso ir biržos prekių rezultatus</v>
      </c>
      <c r="J46" s="1" t="str">
        <f>VLOOKUP($A46,'Master translation'!$D$864:$S$899,11,0)</f>
        <v>izņemot, lai veiktu Ārvalstu valūtas un preču maiņu</v>
      </c>
      <c r="K46" s="1" t="str">
        <f>VLOOKUP($A46,'Master translation'!$D$864:$S$899,12,0)</f>
        <v>uitsluiting van vreemde valuta's &amp; grondstoffen</v>
      </c>
      <c r="L46" s="1" t="str">
        <f>VLOOKUP($A46,'Master translation'!$D$864:$S$899,13,0)</f>
        <v>brez tuje valute in blaga, ki se izvaja</v>
      </c>
      <c r="M46" s="1" t="str">
        <f>VLOOKUP($A46,'Master translation'!$D$864:$S$899,14,0)</f>
        <v>изключване на валутните стоки и суровини, които трябва да се изпълнят</v>
      </c>
      <c r="N46" s="1" t="str">
        <f>VLOOKUP($A46,'Master translation'!$D$864:$S$899,15,0)</f>
        <v xml:space="preserve">Isključenje deviza i robe </v>
      </c>
      <c r="O46" s="1" t="str">
        <f>VLOOKUP($A46,'Master translation'!$D$864:$S$899,16,0)</f>
        <v>vylúčenie devíz a komodít</v>
      </c>
      <c r="P46" s="299"/>
      <c r="Q46" s="300" t="str">
        <f>IF(OR(ISBLANK('1. General Information'!$H$13),'1. General Information'!$H$13="EN"),Table3[[#This Row],[EN]],HLOOKUP(VLOOKUP('1. General Information'!$H$13,Table1[],2,FALSE),Table3[#All],ROW(A46),FALSE))</f>
        <v>exclusion of Foreign Exchange &amp; Commodities to be performed</v>
      </c>
    </row>
    <row r="47" spans="1:22" x14ac:dyDescent="0.25">
      <c r="A47" s="1" t="s">
        <v>160</v>
      </c>
      <c r="B47" s="1" t="str">
        <f>VLOOKUP($A47,'Master translation'!$D$864:$S$899,2,0)</f>
        <v>JJJJ-MM-TT</v>
      </c>
      <c r="C47" s="1" t="str">
        <f>VLOOKUP($A47,'Master translation'!$D$864:$S$899,8,0)</f>
        <v>AAAA-MM-JJ</v>
      </c>
      <c r="D47" s="1" t="str">
        <f>VLOOKUP($A47,'Master translation'!$D$864:$S$899,4,0)</f>
        <v>ΕΕΕΕ-ΜΜ-ΗΗ</v>
      </c>
      <c r="E47" s="1" t="str">
        <f>VLOOKUP($A47,'Master translation'!$D$864:$S$899,6,0)</f>
        <v>AAAA-MM-DD</v>
      </c>
      <c r="F47" s="1" t="str">
        <f>VLOOKUP($A47,'Master translation'!$D$864:$S$899,3,0)</f>
        <v>AAAA-KK-PP</v>
      </c>
      <c r="G47" s="1" t="str">
        <f>VLOOKUP($A47,'Master translation'!$D$864:$S$899,7,0)</f>
        <v>VVVV-KK-PP</v>
      </c>
      <c r="H47" s="1" t="str">
        <f>VLOOKUP($A47,'Master translation'!$D$864:$S$899,9,0)</f>
        <v>AAAA-MM-GG</v>
      </c>
      <c r="I47" s="1" t="str">
        <f>VLOOKUP($A47,'Master translation'!$D$864:$S$899,10,0)</f>
        <v>YYYY-MM-DD (Metai-mėnuo-diena)</v>
      </c>
      <c r="J47" s="1" t="str">
        <f>VLOOKUP($A47,'Master translation'!$D$864:$S$899,11,0)</f>
        <v>GGGG-MM-DD</v>
      </c>
      <c r="K47" s="1" t="str">
        <f>VLOOKUP($A47,'Master translation'!$D$864:$S$899,12,0)</f>
        <v>JJJJ-MM-DD</v>
      </c>
      <c r="L47" s="1" t="str">
        <f>VLOOKUP($A47,'Master translation'!$D$864:$S$899,13,0)</f>
        <v>LLLL-MM-DD</v>
      </c>
      <c r="M47" s="1" t="str">
        <f>VLOOKUP($A47,'Master translation'!$D$864:$S$899,14,0)</f>
        <v>ГГГГ-MM-ДД</v>
      </c>
      <c r="N47" s="1" t="str">
        <f>VLOOKUP($A47,'Master translation'!$D$864:$S$899,15,0)</f>
        <v>GGG-MM-DD</v>
      </c>
      <c r="O47" s="1" t="str">
        <f>VLOOKUP($A47,'Master translation'!$D$864:$S$899,16,0)</f>
        <v>RRRR-MM-DD</v>
      </c>
      <c r="Q47" s="300" t="str">
        <f>IF(OR(ISBLANK('1. General Information'!$H$13),'1. General Information'!$H$13="EN"),Table3[[#This Row],[EN]],HLOOKUP(VLOOKUP('1. General Information'!$H$13,Table1[],2,FALSE),Table3[#All],ROW(A47),FALSE))</f>
        <v>YYYY-MM-DD</v>
      </c>
      <c r="S47" s="117"/>
      <c r="T47" s="117"/>
    </row>
    <row r="48" spans="1:22" hidden="1" x14ac:dyDescent="0.25">
      <c r="Q48" s="44"/>
    </row>
    <row r="49" spans="1:20" ht="15.75" hidden="1" thickBot="1" x14ac:dyDescent="0.3">
      <c r="A49" s="314"/>
      <c r="B49" s="314"/>
      <c r="C49" s="314"/>
      <c r="D49" s="314"/>
      <c r="E49" s="314"/>
      <c r="F49" s="314"/>
      <c r="G49" s="314"/>
      <c r="H49" s="314"/>
      <c r="I49" s="314"/>
      <c r="J49" s="314"/>
      <c r="K49" s="314"/>
      <c r="L49" s="314"/>
      <c r="M49" s="315"/>
      <c r="N49" s="315"/>
      <c r="O49" s="315"/>
      <c r="Q49" s="44"/>
    </row>
    <row r="50" spans="1:20" hidden="1" x14ac:dyDescent="0.25">
      <c r="Q50" s="44"/>
    </row>
    <row r="51" spans="1:20" s="319" customFormat="1" hidden="1" x14ac:dyDescent="0.25">
      <c r="A51" s="319" t="s">
        <v>243</v>
      </c>
      <c r="B51" s="319" t="s">
        <v>244</v>
      </c>
      <c r="C51" s="319" t="s">
        <v>337</v>
      </c>
      <c r="D51" s="319" t="s">
        <v>246</v>
      </c>
      <c r="E51" s="319" t="s">
        <v>243</v>
      </c>
      <c r="F51" s="319" t="s">
        <v>247</v>
      </c>
      <c r="G51" s="319" t="s">
        <v>248</v>
      </c>
      <c r="H51" s="319" t="s">
        <v>245</v>
      </c>
      <c r="I51" s="319" t="s">
        <v>249</v>
      </c>
      <c r="J51" s="319" t="s">
        <v>250</v>
      </c>
      <c r="K51" s="319" t="s">
        <v>251</v>
      </c>
      <c r="L51" s="319" t="s">
        <v>252</v>
      </c>
      <c r="M51" s="319" t="s">
        <v>253</v>
      </c>
      <c r="O51" s="319" t="s">
        <v>7640</v>
      </c>
      <c r="P51" s="319" t="s">
        <v>254</v>
      </c>
      <c r="Q51" s="320"/>
      <c r="S51"/>
      <c r="T51"/>
    </row>
    <row r="52" spans="1:20" s="319" customFormat="1" hidden="1" x14ac:dyDescent="0.25">
      <c r="A52" s="319" t="s">
        <v>161</v>
      </c>
      <c r="B52" s="319" t="s">
        <v>255</v>
      </c>
      <c r="C52" s="319" t="s">
        <v>259</v>
      </c>
      <c r="D52" s="319" t="s">
        <v>257</v>
      </c>
      <c r="E52" s="319" t="s">
        <v>161</v>
      </c>
      <c r="F52" s="319" t="s">
        <v>258</v>
      </c>
      <c r="G52" s="319" t="s">
        <v>260</v>
      </c>
      <c r="H52" s="319" t="s">
        <v>256</v>
      </c>
      <c r="I52" s="319" t="s">
        <v>261</v>
      </c>
      <c r="J52" s="319" t="s">
        <v>262</v>
      </c>
      <c r="K52" s="319" t="s">
        <v>347</v>
      </c>
      <c r="L52" s="319" t="s">
        <v>255</v>
      </c>
      <c r="M52" s="319" t="s">
        <v>263</v>
      </c>
      <c r="O52" s="319" t="s">
        <v>8052</v>
      </c>
      <c r="P52" s="319" t="s">
        <v>264</v>
      </c>
      <c r="Q52" s="320"/>
    </row>
    <row r="53" spans="1:20" s="319" customFormat="1" hidden="1" x14ac:dyDescent="0.25">
      <c r="A53" s="319" t="s">
        <v>162</v>
      </c>
      <c r="B53" s="319" t="s">
        <v>265</v>
      </c>
      <c r="C53" s="319" t="s">
        <v>268</v>
      </c>
      <c r="D53" s="319" t="s">
        <v>267</v>
      </c>
      <c r="E53" s="319" t="s">
        <v>162</v>
      </c>
      <c r="F53" s="319" t="s">
        <v>162</v>
      </c>
      <c r="G53" s="319" t="s">
        <v>268</v>
      </c>
      <c r="H53" s="319" t="s">
        <v>266</v>
      </c>
      <c r="I53" s="319" t="s">
        <v>162</v>
      </c>
      <c r="J53" s="319" t="s">
        <v>269</v>
      </c>
      <c r="K53" s="319" t="s">
        <v>348</v>
      </c>
      <c r="L53" s="319" t="s">
        <v>270</v>
      </c>
      <c r="M53" s="319" t="s">
        <v>269</v>
      </c>
      <c r="O53" s="319" t="s">
        <v>8053</v>
      </c>
      <c r="P53" s="319" t="s">
        <v>271</v>
      </c>
      <c r="Q53" s="320"/>
    </row>
    <row r="54" spans="1:20" s="319" customFormat="1" hidden="1" x14ac:dyDescent="0.25">
      <c r="A54" s="319" t="s">
        <v>272</v>
      </c>
      <c r="B54" s="319" t="s">
        <v>7546</v>
      </c>
      <c r="C54" s="319" t="s">
        <v>7568</v>
      </c>
      <c r="D54" s="319" t="s">
        <v>7571</v>
      </c>
      <c r="E54" s="319" t="s">
        <v>272</v>
      </c>
      <c r="F54" s="319" t="s">
        <v>7548</v>
      </c>
      <c r="G54" s="319" t="s">
        <v>7575</v>
      </c>
      <c r="H54" s="319" t="s">
        <v>7559</v>
      </c>
      <c r="I54" s="319" t="s">
        <v>7570</v>
      </c>
      <c r="J54" s="319" t="s">
        <v>7569</v>
      </c>
      <c r="K54" s="319" t="s">
        <v>7572</v>
      </c>
      <c r="L54" s="319" t="s">
        <v>7573</v>
      </c>
      <c r="M54" s="319" t="s">
        <v>7574</v>
      </c>
      <c r="O54" s="319" t="s">
        <v>8083</v>
      </c>
      <c r="P54" s="319" t="s">
        <v>7565</v>
      </c>
      <c r="Q54" s="320"/>
    </row>
    <row r="55" spans="1:20" s="319" customFormat="1" hidden="1" x14ac:dyDescent="0.25">
      <c r="A55" s="319" t="s">
        <v>273</v>
      </c>
      <c r="B55" s="319" t="s">
        <v>274</v>
      </c>
      <c r="C55" s="319" t="s">
        <v>8238</v>
      </c>
      <c r="D55" s="319" t="s">
        <v>276</v>
      </c>
      <c r="E55" s="319" t="s">
        <v>273</v>
      </c>
      <c r="F55" s="319" t="s">
        <v>277</v>
      </c>
      <c r="G55" s="319" t="s">
        <v>278</v>
      </c>
      <c r="H55" s="319" t="s">
        <v>275</v>
      </c>
      <c r="I55" s="319" t="s">
        <v>279</v>
      </c>
      <c r="J55" s="319" t="s">
        <v>280</v>
      </c>
      <c r="K55" s="319" t="s">
        <v>349</v>
      </c>
      <c r="L55" s="319" t="s">
        <v>281</v>
      </c>
      <c r="M55" s="319" t="s">
        <v>282</v>
      </c>
      <c r="O55" s="319" t="s">
        <v>8084</v>
      </c>
      <c r="P55" s="319" t="s">
        <v>7566</v>
      </c>
      <c r="Q55" s="320"/>
    </row>
    <row r="56" spans="1:20" s="319" customFormat="1" hidden="1" x14ac:dyDescent="0.25">
      <c r="A56" s="319" t="s">
        <v>172</v>
      </c>
      <c r="B56" s="319" t="s">
        <v>283</v>
      </c>
      <c r="C56" s="319" t="s">
        <v>8240</v>
      </c>
      <c r="D56" s="319" t="s">
        <v>285</v>
      </c>
      <c r="E56" s="319" t="s">
        <v>172</v>
      </c>
      <c r="F56" s="319" t="s">
        <v>286</v>
      </c>
      <c r="G56" s="319" t="s">
        <v>287</v>
      </c>
      <c r="H56" s="319" t="s">
        <v>284</v>
      </c>
      <c r="I56" s="319" t="s">
        <v>288</v>
      </c>
      <c r="J56" s="319" t="s">
        <v>289</v>
      </c>
      <c r="K56" s="319" t="s">
        <v>350</v>
      </c>
      <c r="L56" s="319" t="s">
        <v>290</v>
      </c>
      <c r="M56" s="319" t="s">
        <v>291</v>
      </c>
      <c r="O56" s="319" t="s">
        <v>8054</v>
      </c>
      <c r="P56" s="319" t="s">
        <v>292</v>
      </c>
      <c r="Q56" s="320"/>
    </row>
    <row r="57" spans="1:20" s="319" customFormat="1" hidden="1" x14ac:dyDescent="0.25">
      <c r="A57" s="319" t="s">
        <v>293</v>
      </c>
      <c r="B57" s="319" t="s">
        <v>294</v>
      </c>
      <c r="C57" s="319" t="s">
        <v>297</v>
      </c>
      <c r="D57" s="319" t="s">
        <v>295</v>
      </c>
      <c r="E57" s="319" t="s">
        <v>293</v>
      </c>
      <c r="F57" s="319" t="s">
        <v>296</v>
      </c>
      <c r="G57" s="319" t="s">
        <v>298</v>
      </c>
      <c r="H57" s="319" t="s">
        <v>284</v>
      </c>
      <c r="I57" s="319" t="s">
        <v>299</v>
      </c>
      <c r="J57" s="319" t="s">
        <v>300</v>
      </c>
      <c r="K57" s="319" t="s">
        <v>293</v>
      </c>
      <c r="L57" s="319" t="s">
        <v>301</v>
      </c>
      <c r="M57" s="319" t="s">
        <v>302</v>
      </c>
      <c r="O57" s="319" t="s">
        <v>8082</v>
      </c>
      <c r="P57" s="319" t="s">
        <v>292</v>
      </c>
      <c r="Q57" s="320"/>
    </row>
    <row r="58" spans="1:20" s="319" customFormat="1" hidden="1" x14ac:dyDescent="0.25">
      <c r="A58" s="319" t="s">
        <v>303</v>
      </c>
      <c r="B58" s="319" t="s">
        <v>304</v>
      </c>
      <c r="C58" s="319" t="s">
        <v>308</v>
      </c>
      <c r="D58" s="319" t="s">
        <v>306</v>
      </c>
      <c r="E58" s="319" t="s">
        <v>303</v>
      </c>
      <c r="F58" s="319" t="s">
        <v>307</v>
      </c>
      <c r="G58" s="319" t="s">
        <v>309</v>
      </c>
      <c r="H58" s="319" t="s">
        <v>305</v>
      </c>
      <c r="I58" s="319" t="s">
        <v>310</v>
      </c>
      <c r="J58" s="319" t="s">
        <v>311</v>
      </c>
      <c r="K58" s="319" t="s">
        <v>351</v>
      </c>
      <c r="L58" s="319" t="s">
        <v>312</v>
      </c>
      <c r="M58" s="319" t="s">
        <v>7542</v>
      </c>
      <c r="O58" s="319" t="s">
        <v>8062</v>
      </c>
      <c r="P58" s="319" t="s">
        <v>313</v>
      </c>
      <c r="Q58" s="320"/>
    </row>
    <row r="59" spans="1:20" s="319" customFormat="1" hidden="1" x14ac:dyDescent="0.25">
      <c r="A59" s="319" t="s">
        <v>6658</v>
      </c>
      <c r="B59" s="319" t="s">
        <v>315</v>
      </c>
      <c r="C59" s="319" t="s">
        <v>8244</v>
      </c>
      <c r="D59" s="319" t="s">
        <v>317</v>
      </c>
      <c r="E59" s="319" t="s">
        <v>6658</v>
      </c>
      <c r="F59" s="319" t="s">
        <v>314</v>
      </c>
      <c r="G59" s="319" t="s">
        <v>318</v>
      </c>
      <c r="H59" s="319" t="s">
        <v>316</v>
      </c>
      <c r="I59" s="319" t="s">
        <v>319</v>
      </c>
      <c r="J59" s="319" t="s">
        <v>320</v>
      </c>
      <c r="K59" s="319" t="s">
        <v>352</v>
      </c>
      <c r="L59" s="319" t="s">
        <v>321</v>
      </c>
      <c r="M59" s="319" t="s">
        <v>7543</v>
      </c>
      <c r="O59" s="319" t="s">
        <v>8060</v>
      </c>
      <c r="P59" s="319" t="s">
        <v>322</v>
      </c>
    </row>
    <row r="60" spans="1:20" s="319" customFormat="1" hidden="1" x14ac:dyDescent="0.25">
      <c r="A60" s="319" t="s">
        <v>323</v>
      </c>
      <c r="B60" s="319" t="s">
        <v>324</v>
      </c>
      <c r="C60" s="319" t="s">
        <v>328</v>
      </c>
      <c r="D60" s="319" t="s">
        <v>326</v>
      </c>
      <c r="E60" s="319" t="s">
        <v>323</v>
      </c>
      <c r="F60" s="319" t="s">
        <v>327</v>
      </c>
      <c r="G60" s="319" t="s">
        <v>329</v>
      </c>
      <c r="H60" s="319" t="s">
        <v>325</v>
      </c>
      <c r="I60" s="319" t="s">
        <v>330</v>
      </c>
      <c r="J60" s="319" t="s">
        <v>331</v>
      </c>
      <c r="K60" s="319" t="s">
        <v>353</v>
      </c>
      <c r="L60" s="319" t="s">
        <v>332</v>
      </c>
      <c r="M60" s="319" t="s">
        <v>7544</v>
      </c>
      <c r="O60" s="319" t="s">
        <v>8061</v>
      </c>
      <c r="P60" s="319" t="s">
        <v>333</v>
      </c>
    </row>
    <row r="61" spans="1:20" s="319" customFormat="1" hidden="1" x14ac:dyDescent="0.25">
      <c r="A61" s="319" t="s">
        <v>17</v>
      </c>
      <c r="B61" s="319" t="s">
        <v>412</v>
      </c>
      <c r="C61" s="319" t="s">
        <v>415</v>
      </c>
      <c r="D61" s="319" t="s">
        <v>413</v>
      </c>
      <c r="E61" s="319" t="s">
        <v>17</v>
      </c>
      <c r="F61" s="319" t="s">
        <v>414</v>
      </c>
      <c r="G61" s="319" t="s">
        <v>416</v>
      </c>
      <c r="H61" s="319" t="s">
        <v>7561</v>
      </c>
      <c r="I61" s="319" t="s">
        <v>417</v>
      </c>
      <c r="J61" s="319" t="s">
        <v>418</v>
      </c>
      <c r="K61" s="319" t="s">
        <v>419</v>
      </c>
      <c r="L61" s="319" t="s">
        <v>420</v>
      </c>
      <c r="M61" s="319" t="s">
        <v>421</v>
      </c>
      <c r="O61" s="319" t="s">
        <v>8063</v>
      </c>
      <c r="P61" s="319" t="s">
        <v>422</v>
      </c>
    </row>
    <row r="62" spans="1:20" s="319" customFormat="1" hidden="1" x14ac:dyDescent="0.25">
      <c r="A62" s="319" t="s">
        <v>18</v>
      </c>
      <c r="B62" s="319" t="s">
        <v>423</v>
      </c>
      <c r="C62" s="319" t="s">
        <v>426</v>
      </c>
      <c r="D62" s="319" t="s">
        <v>424</v>
      </c>
      <c r="E62" s="319" t="s">
        <v>18</v>
      </c>
      <c r="F62" s="319" t="s">
        <v>425</v>
      </c>
      <c r="G62" s="319" t="s">
        <v>427</v>
      </c>
      <c r="H62" s="319" t="s">
        <v>7560</v>
      </c>
      <c r="I62" s="319" t="s">
        <v>425</v>
      </c>
      <c r="J62" s="319" t="s">
        <v>428</v>
      </c>
      <c r="K62" s="319" t="s">
        <v>429</v>
      </c>
      <c r="L62" s="319" t="s">
        <v>430</v>
      </c>
      <c r="M62" s="319" t="s">
        <v>431</v>
      </c>
      <c r="O62" s="319" t="s">
        <v>8064</v>
      </c>
      <c r="P62" s="319" t="s">
        <v>432</v>
      </c>
    </row>
    <row r="63" spans="1:20" s="319" customFormat="1" hidden="1" x14ac:dyDescent="0.25">
      <c r="A63" s="319" t="s">
        <v>409</v>
      </c>
      <c r="B63" s="319" t="s">
        <v>433</v>
      </c>
      <c r="C63" s="319" t="s">
        <v>437</v>
      </c>
      <c r="D63" s="319" t="s">
        <v>435</v>
      </c>
      <c r="E63" s="319" t="s">
        <v>409</v>
      </c>
      <c r="F63" s="319" t="s">
        <v>436</v>
      </c>
      <c r="G63" s="319" t="s">
        <v>438</v>
      </c>
      <c r="H63" s="319" t="s">
        <v>434</v>
      </c>
      <c r="I63" s="319" t="s">
        <v>439</v>
      </c>
      <c r="J63" s="319" t="s">
        <v>440</v>
      </c>
      <c r="K63" s="319" t="s">
        <v>441</v>
      </c>
      <c r="L63" s="319" t="s">
        <v>442</v>
      </c>
      <c r="M63" s="319" t="s">
        <v>443</v>
      </c>
      <c r="O63" s="319" t="s">
        <v>8065</v>
      </c>
      <c r="P63" s="319" t="s">
        <v>444</v>
      </c>
    </row>
    <row r="64" spans="1:20" s="319" customFormat="1" hidden="1" x14ac:dyDescent="0.25">
      <c r="A64" s="319" t="s">
        <v>2</v>
      </c>
      <c r="B64" s="319" t="s">
        <v>445</v>
      </c>
      <c r="C64" s="319" t="s">
        <v>449</v>
      </c>
      <c r="D64" s="319" t="s">
        <v>447</v>
      </c>
      <c r="E64" s="319" t="s">
        <v>2</v>
      </c>
      <c r="F64" s="319" t="s">
        <v>448</v>
      </c>
      <c r="G64" s="319" t="s">
        <v>450</v>
      </c>
      <c r="H64" s="319" t="s">
        <v>446</v>
      </c>
      <c r="I64" s="319" t="s">
        <v>451</v>
      </c>
      <c r="J64" s="319" t="s">
        <v>452</v>
      </c>
      <c r="K64" s="319" t="s">
        <v>453</v>
      </c>
      <c r="L64" s="319" t="s">
        <v>454</v>
      </c>
      <c r="M64" s="319" t="s">
        <v>455</v>
      </c>
      <c r="O64" s="319" t="s">
        <v>8066</v>
      </c>
      <c r="P64" s="319" t="s">
        <v>456</v>
      </c>
    </row>
    <row r="65" spans="1:16" s="319" customFormat="1" hidden="1" x14ac:dyDescent="0.25">
      <c r="A65" s="319" t="s">
        <v>122</v>
      </c>
      <c r="B65" s="319" t="s">
        <v>457</v>
      </c>
      <c r="C65" s="319" t="s">
        <v>461</v>
      </c>
      <c r="D65" s="319" t="s">
        <v>459</v>
      </c>
      <c r="E65" s="319" t="s">
        <v>122</v>
      </c>
      <c r="F65" s="319" t="s">
        <v>460</v>
      </c>
      <c r="G65" s="319" t="s">
        <v>462</v>
      </c>
      <c r="H65" s="319" t="s">
        <v>458</v>
      </c>
      <c r="I65" s="319" t="s">
        <v>463</v>
      </c>
      <c r="J65" s="319" t="s">
        <v>464</v>
      </c>
      <c r="K65" s="319" t="s">
        <v>465</v>
      </c>
      <c r="L65" s="319" t="s">
        <v>466</v>
      </c>
      <c r="M65" s="319" t="s">
        <v>467</v>
      </c>
      <c r="O65" s="319" t="s">
        <v>8067</v>
      </c>
      <c r="P65" s="319" t="s">
        <v>468</v>
      </c>
    </row>
    <row r="66" spans="1:16" s="319" customFormat="1" hidden="1" x14ac:dyDescent="0.25">
      <c r="A66" s="319" t="s">
        <v>1</v>
      </c>
      <c r="B66" s="319" t="s">
        <v>1</v>
      </c>
      <c r="C66" s="319" t="s">
        <v>7056</v>
      </c>
      <c r="D66" s="319" t="s">
        <v>7420</v>
      </c>
      <c r="E66" s="319" t="s">
        <v>1</v>
      </c>
      <c r="F66" s="319" t="s">
        <v>7423</v>
      </c>
      <c r="G66" s="319" t="s">
        <v>7427</v>
      </c>
      <c r="H66" s="319" t="s">
        <v>6545</v>
      </c>
      <c r="I66" s="319" t="s">
        <v>7115</v>
      </c>
      <c r="J66" s="319" t="s">
        <v>7431</v>
      </c>
      <c r="K66" s="319" t="s">
        <v>7435</v>
      </c>
      <c r="L66" s="319" t="s">
        <v>7056</v>
      </c>
      <c r="M66" s="319" t="s">
        <v>7440</v>
      </c>
      <c r="O66" s="319" t="s">
        <v>8055</v>
      </c>
      <c r="P66" s="319" t="s">
        <v>1</v>
      </c>
    </row>
    <row r="67" spans="1:16" s="319" customFormat="1" hidden="1" x14ac:dyDescent="0.25">
      <c r="A67" s="319" t="s">
        <v>410</v>
      </c>
      <c r="B67" s="319" t="s">
        <v>7414</v>
      </c>
      <c r="C67" s="319" t="s">
        <v>7418</v>
      </c>
      <c r="D67" s="319" t="s">
        <v>7421</v>
      </c>
      <c r="E67" s="319" t="s">
        <v>410</v>
      </c>
      <c r="F67" s="319" t="s">
        <v>469</v>
      </c>
      <c r="G67" s="319" t="s">
        <v>7426</v>
      </c>
      <c r="H67" s="319" t="s">
        <v>6546</v>
      </c>
      <c r="I67" s="319" t="s">
        <v>470</v>
      </c>
      <c r="J67" s="319" t="s">
        <v>7432</v>
      </c>
      <c r="K67" s="319" t="s">
        <v>7114</v>
      </c>
      <c r="L67" s="319" t="s">
        <v>471</v>
      </c>
      <c r="M67" s="319" t="s">
        <v>7441</v>
      </c>
      <c r="O67" s="319" t="s">
        <v>8056</v>
      </c>
      <c r="P67" s="319" t="s">
        <v>7444</v>
      </c>
    </row>
    <row r="68" spans="1:16" s="319" customFormat="1" hidden="1" x14ac:dyDescent="0.25">
      <c r="A68" s="319" t="s">
        <v>149</v>
      </c>
      <c r="B68" s="319" t="s">
        <v>472</v>
      </c>
      <c r="C68" s="319" t="s">
        <v>149</v>
      </c>
      <c r="D68" s="319" t="s">
        <v>474</v>
      </c>
      <c r="E68" s="319" t="s">
        <v>149</v>
      </c>
      <c r="F68" s="319" t="s">
        <v>475</v>
      </c>
      <c r="G68" s="319" t="s">
        <v>476</v>
      </c>
      <c r="H68" s="319" t="s">
        <v>473</v>
      </c>
      <c r="I68" s="319" t="s">
        <v>476</v>
      </c>
      <c r="J68" s="319" t="s">
        <v>477</v>
      </c>
      <c r="K68" s="319" t="s">
        <v>478</v>
      </c>
      <c r="L68" s="319" t="s">
        <v>479</v>
      </c>
      <c r="M68" s="319" t="s">
        <v>480</v>
      </c>
      <c r="O68" s="319" t="s">
        <v>8057</v>
      </c>
      <c r="P68" s="319" t="s">
        <v>481</v>
      </c>
    </row>
    <row r="69" spans="1:16" s="319" customFormat="1" hidden="1" x14ac:dyDescent="0.25">
      <c r="A69" s="319" t="s">
        <v>411</v>
      </c>
      <c r="B69" s="319" t="s">
        <v>7415</v>
      </c>
      <c r="C69" s="319" t="s">
        <v>7359</v>
      </c>
      <c r="D69" s="319" t="s">
        <v>8254</v>
      </c>
      <c r="E69" s="319" t="s">
        <v>411</v>
      </c>
      <c r="F69" s="319" t="s">
        <v>7424</v>
      </c>
      <c r="G69" s="319" t="s">
        <v>7416</v>
      </c>
      <c r="H69" s="319" t="s">
        <v>7113</v>
      </c>
      <c r="I69" s="319" t="s">
        <v>7099</v>
      </c>
      <c r="J69" s="319" t="s">
        <v>7434</v>
      </c>
      <c r="K69" s="319" t="s">
        <v>7436</v>
      </c>
      <c r="L69" s="319" t="s">
        <v>7439</v>
      </c>
      <c r="M69" s="319" t="s">
        <v>7442</v>
      </c>
      <c r="O69" s="319" t="s">
        <v>8058</v>
      </c>
      <c r="P69" s="319" t="s">
        <v>482</v>
      </c>
    </row>
    <row r="70" spans="1:16" s="319" customFormat="1" hidden="1" x14ac:dyDescent="0.25">
      <c r="A70" s="319" t="s">
        <v>0</v>
      </c>
      <c r="B70" s="319" t="s">
        <v>472</v>
      </c>
      <c r="C70" s="319" t="s">
        <v>486</v>
      </c>
      <c r="D70" s="319" t="s">
        <v>484</v>
      </c>
      <c r="E70" s="319" t="s">
        <v>0</v>
      </c>
      <c r="F70" s="319" t="s">
        <v>485</v>
      </c>
      <c r="G70" s="319" t="s">
        <v>487</v>
      </c>
      <c r="H70" s="319" t="s">
        <v>483</v>
      </c>
      <c r="I70" s="319" t="s">
        <v>488</v>
      </c>
      <c r="J70" s="319" t="s">
        <v>489</v>
      </c>
      <c r="K70" s="319" t="s">
        <v>486</v>
      </c>
      <c r="L70" s="319" t="s">
        <v>490</v>
      </c>
      <c r="M70" s="319" t="s">
        <v>491</v>
      </c>
      <c r="O70" s="319" t="s">
        <v>8059</v>
      </c>
      <c r="P70" s="319" t="s">
        <v>489</v>
      </c>
    </row>
    <row r="71" spans="1:16" s="319" customFormat="1" hidden="1" x14ac:dyDescent="0.25">
      <c r="A71" s="319" t="s">
        <v>492</v>
      </c>
      <c r="B71" s="319" t="s">
        <v>492</v>
      </c>
      <c r="C71" s="319" t="s">
        <v>493</v>
      </c>
      <c r="D71" s="319" t="s">
        <v>501</v>
      </c>
      <c r="E71" s="319" t="s">
        <v>492</v>
      </c>
      <c r="F71" s="319" t="s">
        <v>494</v>
      </c>
      <c r="G71" s="319" t="s">
        <v>495</v>
      </c>
      <c r="H71" s="319" t="s">
        <v>492</v>
      </c>
      <c r="I71" s="319" t="s">
        <v>494</v>
      </c>
      <c r="J71" s="319" t="s">
        <v>496</v>
      </c>
      <c r="K71" s="319" t="s">
        <v>497</v>
      </c>
      <c r="L71" s="319" t="s">
        <v>498</v>
      </c>
      <c r="M71" s="319" t="s">
        <v>499</v>
      </c>
      <c r="O71" s="319" t="s">
        <v>8068</v>
      </c>
      <c r="P71" s="319" t="s">
        <v>500</v>
      </c>
    </row>
    <row r="72" spans="1:16" s="319" customFormat="1" hidden="1" x14ac:dyDescent="0.25">
      <c r="A72" s="319" t="s">
        <v>209</v>
      </c>
      <c r="B72" s="319" t="s">
        <v>502</v>
      </c>
      <c r="C72" s="319" t="s">
        <v>506</v>
      </c>
      <c r="D72" s="319" t="s">
        <v>504</v>
      </c>
      <c r="E72" s="319" t="s">
        <v>209</v>
      </c>
      <c r="F72" s="319" t="s">
        <v>505</v>
      </c>
      <c r="G72" s="319" t="s">
        <v>507</v>
      </c>
      <c r="H72" s="319" t="s">
        <v>503</v>
      </c>
      <c r="I72" s="319" t="s">
        <v>508</v>
      </c>
      <c r="J72" s="319" t="s">
        <v>509</v>
      </c>
      <c r="K72" s="319" t="s">
        <v>510</v>
      </c>
      <c r="L72" s="319" t="s">
        <v>209</v>
      </c>
      <c r="M72" s="319" t="s">
        <v>511</v>
      </c>
      <c r="O72" s="319" t="s">
        <v>8070</v>
      </c>
      <c r="P72" s="319" t="s">
        <v>512</v>
      </c>
    </row>
    <row r="73" spans="1:16" s="319" customFormat="1" hidden="1" x14ac:dyDescent="0.25">
      <c r="A73" s="319" t="s">
        <v>208</v>
      </c>
      <c r="B73" s="319" t="s">
        <v>513</v>
      </c>
      <c r="C73" s="319" t="s">
        <v>517</v>
      </c>
      <c r="D73" s="319" t="s">
        <v>515</v>
      </c>
      <c r="E73" s="319" t="s">
        <v>208</v>
      </c>
      <c r="F73" s="319" t="s">
        <v>516</v>
      </c>
      <c r="G73" s="319" t="s">
        <v>518</v>
      </c>
      <c r="H73" s="319" t="s">
        <v>514</v>
      </c>
      <c r="I73" s="319" t="s">
        <v>519</v>
      </c>
      <c r="J73" s="319" t="s">
        <v>520</v>
      </c>
      <c r="K73" s="319" t="s">
        <v>521</v>
      </c>
      <c r="L73" s="319" t="s">
        <v>522</v>
      </c>
      <c r="M73" s="319" t="s">
        <v>523</v>
      </c>
      <c r="O73" s="319" t="s">
        <v>8071</v>
      </c>
      <c r="P73" s="319" t="s">
        <v>524</v>
      </c>
    </row>
    <row r="74" spans="1:16" s="319" customFormat="1" hidden="1" x14ac:dyDescent="0.25">
      <c r="A74" s="319" t="s">
        <v>207</v>
      </c>
      <c r="B74" s="319" t="s">
        <v>525</v>
      </c>
      <c r="C74" s="319" t="s">
        <v>529</v>
      </c>
      <c r="D74" s="319" t="s">
        <v>527</v>
      </c>
      <c r="E74" s="319" t="s">
        <v>207</v>
      </c>
      <c r="F74" s="319" t="s">
        <v>528</v>
      </c>
      <c r="G74" s="319" t="s">
        <v>530</v>
      </c>
      <c r="H74" s="319" t="s">
        <v>526</v>
      </c>
      <c r="I74" s="319" t="s">
        <v>531</v>
      </c>
      <c r="J74" s="319" t="s">
        <v>532</v>
      </c>
      <c r="K74" s="319" t="s">
        <v>533</v>
      </c>
      <c r="L74" s="319" t="s">
        <v>534</v>
      </c>
      <c r="M74" s="319" t="s">
        <v>535</v>
      </c>
      <c r="O74" s="319" t="s">
        <v>8072</v>
      </c>
      <c r="P74" s="319" t="s">
        <v>536</v>
      </c>
    </row>
    <row r="75" spans="1:16" s="319" customFormat="1" hidden="1" x14ac:dyDescent="0.25">
      <c r="A75" s="319" t="s">
        <v>206</v>
      </c>
      <c r="B75" s="319" t="s">
        <v>537</v>
      </c>
      <c r="C75" s="319" t="s">
        <v>8255</v>
      </c>
      <c r="D75" s="319" t="s">
        <v>539</v>
      </c>
      <c r="E75" s="319" t="s">
        <v>206</v>
      </c>
      <c r="F75" s="319" t="s">
        <v>540</v>
      </c>
      <c r="G75" s="319" t="s">
        <v>541</v>
      </c>
      <c r="H75" s="319" t="s">
        <v>538</v>
      </c>
      <c r="I75" s="319" t="s">
        <v>542</v>
      </c>
      <c r="J75" s="319" t="s">
        <v>543</v>
      </c>
      <c r="K75" s="319" t="s">
        <v>544</v>
      </c>
      <c r="L75" s="319" t="s">
        <v>545</v>
      </c>
      <c r="M75" s="319" t="s">
        <v>546</v>
      </c>
      <c r="O75" s="319" t="s">
        <v>8073</v>
      </c>
      <c r="P75" s="319" t="s">
        <v>547</v>
      </c>
    </row>
    <row r="76" spans="1:16" s="319" customFormat="1" hidden="1" x14ac:dyDescent="0.25"/>
    <row r="77" spans="1:16" s="319" customFormat="1" hidden="1" x14ac:dyDescent="0.25">
      <c r="A77" s="319" t="s">
        <v>205</v>
      </c>
      <c r="B77" s="319" t="s">
        <v>548</v>
      </c>
      <c r="C77" s="319" t="s">
        <v>552</v>
      </c>
      <c r="D77" s="319" t="s">
        <v>550</v>
      </c>
      <c r="E77" s="319" t="s">
        <v>205</v>
      </c>
      <c r="F77" s="319" t="s">
        <v>551</v>
      </c>
      <c r="G77" s="319" t="s">
        <v>553</v>
      </c>
      <c r="H77" s="319" t="s">
        <v>549</v>
      </c>
      <c r="I77" s="319" t="s">
        <v>554</v>
      </c>
      <c r="J77" s="319" t="s">
        <v>555</v>
      </c>
      <c r="K77" s="319" t="s">
        <v>556</v>
      </c>
      <c r="L77" s="319" t="s">
        <v>557</v>
      </c>
      <c r="M77" s="319" t="s">
        <v>558</v>
      </c>
      <c r="O77" s="319" t="s">
        <v>8074</v>
      </c>
      <c r="P77" s="319" t="s">
        <v>559</v>
      </c>
    </row>
    <row r="78" spans="1:16" s="319" customFormat="1" hidden="1" x14ac:dyDescent="0.25">
      <c r="A78" s="319" t="s">
        <v>204</v>
      </c>
      <c r="B78" s="319" t="s">
        <v>560</v>
      </c>
      <c r="C78" s="319" t="s">
        <v>564</v>
      </c>
      <c r="D78" s="319" t="s">
        <v>562</v>
      </c>
      <c r="E78" s="319" t="s">
        <v>204</v>
      </c>
      <c r="F78" s="319" t="s">
        <v>563</v>
      </c>
      <c r="G78" s="319" t="s">
        <v>565</v>
      </c>
      <c r="H78" s="319" t="s">
        <v>561</v>
      </c>
      <c r="I78" s="319" t="s">
        <v>566</v>
      </c>
      <c r="J78" s="319" t="s">
        <v>567</v>
      </c>
      <c r="K78" s="319" t="s">
        <v>568</v>
      </c>
      <c r="L78" s="319" t="s">
        <v>569</v>
      </c>
      <c r="M78" s="319" t="s">
        <v>570</v>
      </c>
      <c r="O78" s="319" t="s">
        <v>8075</v>
      </c>
      <c r="P78" s="319" t="s">
        <v>571</v>
      </c>
    </row>
    <row r="79" spans="1:16" s="319" customFormat="1" hidden="1" x14ac:dyDescent="0.25">
      <c r="A79" s="319" t="s">
        <v>203</v>
      </c>
      <c r="B79" s="319" t="s">
        <v>572</v>
      </c>
      <c r="C79" s="319" t="s">
        <v>575</v>
      </c>
      <c r="D79" s="319" t="s">
        <v>573</v>
      </c>
      <c r="E79" s="319" t="s">
        <v>203</v>
      </c>
      <c r="F79" s="319" t="s">
        <v>574</v>
      </c>
      <c r="G79" s="319" t="s">
        <v>576</v>
      </c>
      <c r="H79" s="319" t="s">
        <v>7562</v>
      </c>
      <c r="I79" s="319" t="s">
        <v>577</v>
      </c>
      <c r="J79" s="319" t="s">
        <v>578</v>
      </c>
      <c r="K79" s="319" t="s">
        <v>579</v>
      </c>
      <c r="L79" s="319" t="s">
        <v>580</v>
      </c>
      <c r="M79" s="319" t="s">
        <v>581</v>
      </c>
      <c r="O79" s="319" t="s">
        <v>8076</v>
      </c>
      <c r="P79" s="319" t="s">
        <v>582</v>
      </c>
    </row>
    <row r="80" spans="1:16" s="319" customFormat="1" hidden="1" x14ac:dyDescent="0.25">
      <c r="A80" s="319" t="s">
        <v>202</v>
      </c>
      <c r="B80" s="319" t="s">
        <v>202</v>
      </c>
      <c r="C80" s="319" t="s">
        <v>202</v>
      </c>
      <c r="D80" s="319" t="s">
        <v>583</v>
      </c>
      <c r="E80" s="319" t="s">
        <v>202</v>
      </c>
      <c r="F80" s="319" t="s">
        <v>202</v>
      </c>
      <c r="G80" s="319" t="s">
        <v>584</v>
      </c>
      <c r="H80" s="319" t="s">
        <v>202</v>
      </c>
      <c r="I80" s="319" t="s">
        <v>202</v>
      </c>
      <c r="J80" s="319" t="s">
        <v>202</v>
      </c>
      <c r="K80" s="319" t="s">
        <v>202</v>
      </c>
      <c r="L80" s="319" t="s">
        <v>202</v>
      </c>
      <c r="M80" s="319" t="s">
        <v>585</v>
      </c>
      <c r="O80" s="319" t="s">
        <v>8077</v>
      </c>
      <c r="P80" s="319" t="s">
        <v>202</v>
      </c>
    </row>
    <row r="81" spans="1:16" s="319" customFormat="1" hidden="1" x14ac:dyDescent="0.25">
      <c r="A81" s="319" t="s">
        <v>201</v>
      </c>
      <c r="B81" s="319" t="s">
        <v>586</v>
      </c>
      <c r="C81" s="319" t="s">
        <v>590</v>
      </c>
      <c r="D81" s="319" t="s">
        <v>588</v>
      </c>
      <c r="E81" s="319" t="s">
        <v>201</v>
      </c>
      <c r="F81" s="319" t="s">
        <v>589</v>
      </c>
      <c r="G81" s="319" t="s">
        <v>591</v>
      </c>
      <c r="H81" s="319" t="s">
        <v>587</v>
      </c>
      <c r="I81" s="319" t="s">
        <v>592</v>
      </c>
      <c r="J81" s="319" t="s">
        <v>593</v>
      </c>
      <c r="K81" s="319" t="s">
        <v>594</v>
      </c>
      <c r="L81" s="319" t="s">
        <v>595</v>
      </c>
      <c r="M81" s="319" t="s">
        <v>596</v>
      </c>
      <c r="O81" s="319" t="s">
        <v>8078</v>
      </c>
      <c r="P81" s="319" t="s">
        <v>597</v>
      </c>
    </row>
    <row r="82" spans="1:16" s="319" customFormat="1" hidden="1" x14ac:dyDescent="0.25">
      <c r="A82" s="319" t="s">
        <v>200</v>
      </c>
      <c r="B82" s="319" t="s">
        <v>598</v>
      </c>
      <c r="C82" s="319" t="s">
        <v>602</v>
      </c>
      <c r="D82" s="319" t="s">
        <v>600</v>
      </c>
      <c r="E82" s="319" t="s">
        <v>200</v>
      </c>
      <c r="F82" s="319" t="s">
        <v>601</v>
      </c>
      <c r="G82" s="319" t="s">
        <v>603</v>
      </c>
      <c r="H82" s="319" t="s">
        <v>599</v>
      </c>
      <c r="I82" s="319" t="s">
        <v>604</v>
      </c>
      <c r="J82" s="319" t="s">
        <v>605</v>
      </c>
      <c r="K82" s="319" t="s">
        <v>606</v>
      </c>
      <c r="L82" s="319" t="s">
        <v>607</v>
      </c>
      <c r="M82" s="319" t="s">
        <v>608</v>
      </c>
      <c r="O82" s="319" t="s">
        <v>8079</v>
      </c>
      <c r="P82" s="319" t="s">
        <v>609</v>
      </c>
    </row>
    <row r="83" spans="1:16" s="319" customFormat="1" hidden="1" x14ac:dyDescent="0.25"/>
    <row r="84" spans="1:16" s="319" customFormat="1" hidden="1" x14ac:dyDescent="0.25"/>
    <row r="85" spans="1:16" s="319" customFormat="1" hidden="1" x14ac:dyDescent="0.25"/>
    <row r="86" spans="1:16" s="319" customFormat="1" hidden="1" x14ac:dyDescent="0.25"/>
    <row r="87" spans="1:16" s="319" customFormat="1" hidden="1" x14ac:dyDescent="0.25"/>
    <row r="88" spans="1:16" s="319" customFormat="1" hidden="1" x14ac:dyDescent="0.25"/>
    <row r="89" spans="1:16" s="319" customFormat="1" hidden="1" x14ac:dyDescent="0.25"/>
    <row r="90" spans="1:16" s="319" customFormat="1" hidden="1" x14ac:dyDescent="0.25"/>
    <row r="91" spans="1:16" s="319" customFormat="1" hidden="1" x14ac:dyDescent="0.25"/>
    <row r="92" spans="1:16" s="319" customFormat="1" hidden="1" x14ac:dyDescent="0.25"/>
    <row r="93" spans="1:16" s="319" customFormat="1" hidden="1" x14ac:dyDescent="0.25">
      <c r="A93" s="319" t="s">
        <v>354</v>
      </c>
      <c r="B93" s="319" t="s">
        <v>354</v>
      </c>
      <c r="C93" s="319" t="s">
        <v>354</v>
      </c>
      <c r="D93" s="319" t="s">
        <v>354</v>
      </c>
      <c r="E93" s="319" t="s">
        <v>354</v>
      </c>
      <c r="F93" s="319" t="s">
        <v>354</v>
      </c>
      <c r="G93" s="319" t="s">
        <v>354</v>
      </c>
      <c r="H93" s="319" t="s">
        <v>354</v>
      </c>
      <c r="I93" s="319" t="s">
        <v>354</v>
      </c>
      <c r="J93" s="319" t="s">
        <v>354</v>
      </c>
      <c r="K93" s="319" t="s">
        <v>354</v>
      </c>
      <c r="L93" s="319" t="s">
        <v>354</v>
      </c>
      <c r="M93" s="319" t="s">
        <v>354</v>
      </c>
      <c r="P93" s="319" t="s">
        <v>354</v>
      </c>
    </row>
    <row r="94" spans="1:16" s="319" customFormat="1" hidden="1" x14ac:dyDescent="0.25">
      <c r="A94" s="319" t="s">
        <v>356</v>
      </c>
      <c r="B94" s="319" t="s">
        <v>356</v>
      </c>
      <c r="C94" s="319" t="s">
        <v>356</v>
      </c>
      <c r="D94" s="319" t="s">
        <v>356</v>
      </c>
      <c r="E94" s="319" t="s">
        <v>356</v>
      </c>
      <c r="F94" s="319" t="s">
        <v>356</v>
      </c>
      <c r="G94" s="319" t="s">
        <v>356</v>
      </c>
      <c r="H94" s="319" t="s">
        <v>356</v>
      </c>
      <c r="I94" s="319" t="s">
        <v>356</v>
      </c>
      <c r="J94" s="319" t="s">
        <v>356</v>
      </c>
      <c r="K94" s="319" t="s">
        <v>356</v>
      </c>
      <c r="L94" s="319" t="s">
        <v>356</v>
      </c>
      <c r="M94" s="319" t="s">
        <v>356</v>
      </c>
      <c r="P94" s="319" t="s">
        <v>356</v>
      </c>
    </row>
    <row r="95" spans="1:16" s="319" customFormat="1" hidden="1" x14ac:dyDescent="0.25">
      <c r="A95" s="319" t="s">
        <v>361</v>
      </c>
      <c r="B95" s="319" t="s">
        <v>8256</v>
      </c>
      <c r="C95" s="319" t="s">
        <v>8257</v>
      </c>
      <c r="D95" s="319" t="s">
        <v>8258</v>
      </c>
      <c r="E95" s="319" t="s">
        <v>361</v>
      </c>
      <c r="F95" s="319" t="s">
        <v>7549</v>
      </c>
      <c r="G95" s="319" t="s">
        <v>6646</v>
      </c>
      <c r="H95" s="319" t="s">
        <v>7564</v>
      </c>
      <c r="I95" s="319" t="s">
        <v>8259</v>
      </c>
      <c r="J95" s="319" t="s">
        <v>8260</v>
      </c>
      <c r="K95" s="319" t="s">
        <v>8261</v>
      </c>
      <c r="L95" s="319" t="s">
        <v>8262</v>
      </c>
      <c r="M95" s="319" t="s">
        <v>8263</v>
      </c>
      <c r="O95" s="319" t="s">
        <v>8080</v>
      </c>
      <c r="P95" s="319" t="s">
        <v>8264</v>
      </c>
    </row>
    <row r="96" spans="1:16" s="319" customFormat="1" hidden="1" x14ac:dyDescent="0.25">
      <c r="A96" s="319" t="s">
        <v>6600</v>
      </c>
      <c r="B96" s="319" t="s">
        <v>6647</v>
      </c>
      <c r="C96" s="319" t="s">
        <v>6649</v>
      </c>
      <c r="D96" s="319" t="s">
        <v>6650</v>
      </c>
      <c r="E96" s="319" t="s">
        <v>6600</v>
      </c>
      <c r="F96" s="319" t="s">
        <v>6648</v>
      </c>
      <c r="G96" s="319" t="s">
        <v>6651</v>
      </c>
      <c r="H96" s="319" t="s">
        <v>7563</v>
      </c>
      <c r="I96" s="319" t="s">
        <v>6652</v>
      </c>
      <c r="J96" s="319" t="s">
        <v>6653</v>
      </c>
      <c r="K96" s="319" t="s">
        <v>6654</v>
      </c>
      <c r="L96" s="319" t="s">
        <v>6655</v>
      </c>
      <c r="M96" s="319" t="s">
        <v>6656</v>
      </c>
      <c r="O96" s="319" t="s">
        <v>8081</v>
      </c>
      <c r="P96" s="319" t="s">
        <v>7567</v>
      </c>
    </row>
    <row r="97" spans="1:20" s="319" customFormat="1" hidden="1" x14ac:dyDescent="0.25">
      <c r="A97" s="319" t="s">
        <v>160</v>
      </c>
      <c r="B97" s="319" t="s">
        <v>7417</v>
      </c>
      <c r="C97" s="319" t="s">
        <v>7419</v>
      </c>
      <c r="D97" s="319" t="s">
        <v>7422</v>
      </c>
      <c r="E97" s="319" t="s">
        <v>160</v>
      </c>
      <c r="F97" s="319" t="s">
        <v>7425</v>
      </c>
      <c r="G97" s="319" t="s">
        <v>7428</v>
      </c>
      <c r="H97" s="319" t="s">
        <v>7429</v>
      </c>
      <c r="I97" s="319" t="s">
        <v>7430</v>
      </c>
      <c r="J97" s="319" t="s">
        <v>7433</v>
      </c>
      <c r="K97" s="319" t="s">
        <v>7437</v>
      </c>
      <c r="L97" s="319" t="s">
        <v>7438</v>
      </c>
      <c r="M97" s="319" t="s">
        <v>7443</v>
      </c>
      <c r="O97" s="319" t="s">
        <v>8069</v>
      </c>
      <c r="P97" s="319" t="s">
        <v>7445</v>
      </c>
    </row>
    <row r="98" spans="1:20" s="319" customFormat="1" hidden="1" x14ac:dyDescent="0.25"/>
    <row r="99" spans="1:20" hidden="1" x14ac:dyDescent="0.25">
      <c r="S99" s="319"/>
      <c r="T99" s="319"/>
    </row>
    <row r="100" spans="1:20" hidden="1" x14ac:dyDescent="0.25"/>
    <row r="101" spans="1:20" hidden="1" x14ac:dyDescent="0.25"/>
  </sheetData>
  <pageMargins left="0.7" right="0.7" top="0.75" bottom="0.75" header="0.3" footer="0.3"/>
  <pageSetup paperSize="9" orientation="portrait" r:id="rId1"/>
  <tableParts count="5">
    <tablePart r:id="rId2"/>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A6A9-FBF5-40D5-B6BE-C9041711F203}">
  <dimension ref="A1:B219"/>
  <sheetViews>
    <sheetView workbookViewId="0">
      <selection activeCell="A2" sqref="A2"/>
    </sheetView>
  </sheetViews>
  <sheetFormatPr defaultRowHeight="15" x14ac:dyDescent="0.25"/>
  <cols>
    <col min="1" max="1" width="15.5703125" bestFit="1" customWidth="1"/>
  </cols>
  <sheetData>
    <row r="1" spans="1:2" x14ac:dyDescent="0.25">
      <c r="A1" t="s">
        <v>11070</v>
      </c>
      <c r="B1" t="s">
        <v>11071</v>
      </c>
    </row>
    <row r="2" spans="1:2" x14ac:dyDescent="0.25">
      <c r="A2" s="446">
        <v>45211.461527777778</v>
      </c>
      <c r="B2" s="568" t="s">
        <v>11231</v>
      </c>
    </row>
    <row r="3" spans="1:2" x14ac:dyDescent="0.25">
      <c r="A3" s="446"/>
    </row>
    <row r="4" spans="1:2" x14ac:dyDescent="0.25">
      <c r="A4" s="446">
        <v>44893.685046296298</v>
      </c>
      <c r="B4" t="s">
        <v>11227</v>
      </c>
    </row>
    <row r="5" spans="1:2" x14ac:dyDescent="0.25">
      <c r="A5" s="446">
        <v>44893.685057870367</v>
      </c>
      <c r="B5" t="s">
        <v>11228</v>
      </c>
    </row>
    <row r="6" spans="1:2" x14ac:dyDescent="0.25">
      <c r="A6" s="446"/>
    </row>
    <row r="7" spans="1:2" x14ac:dyDescent="0.25">
      <c r="A7" s="446">
        <v>44893.684363425928</v>
      </c>
      <c r="B7" t="s">
        <v>11227</v>
      </c>
    </row>
    <row r="8" spans="1:2" x14ac:dyDescent="0.25">
      <c r="A8" s="446">
        <v>44893.684363425928</v>
      </c>
      <c r="B8" t="s">
        <v>11228</v>
      </c>
    </row>
    <row r="9" spans="1:2" x14ac:dyDescent="0.25">
      <c r="A9" s="446"/>
    </row>
    <row r="10" spans="1:2" x14ac:dyDescent="0.25">
      <c r="A10" s="446"/>
    </row>
    <row r="11" spans="1:2" x14ac:dyDescent="0.25">
      <c r="A11" s="446"/>
    </row>
    <row r="12" spans="1:2" x14ac:dyDescent="0.25">
      <c r="A12" s="446"/>
    </row>
    <row r="13" spans="1:2" x14ac:dyDescent="0.25">
      <c r="A13" s="446"/>
    </row>
    <row r="14" spans="1:2" x14ac:dyDescent="0.25">
      <c r="A14" s="446"/>
    </row>
    <row r="15" spans="1:2" x14ac:dyDescent="0.25">
      <c r="A15" s="446"/>
    </row>
    <row r="16" spans="1:2" x14ac:dyDescent="0.25">
      <c r="A16" s="446"/>
    </row>
    <row r="17" spans="1:1" x14ac:dyDescent="0.25">
      <c r="A17" s="446"/>
    </row>
    <row r="18" spans="1:1" x14ac:dyDescent="0.25">
      <c r="A18" s="446"/>
    </row>
    <row r="19" spans="1:1" x14ac:dyDescent="0.25">
      <c r="A19" s="446"/>
    </row>
    <row r="20" spans="1:1" x14ac:dyDescent="0.25">
      <c r="A20" s="446"/>
    </row>
    <row r="21" spans="1:1" x14ac:dyDescent="0.25">
      <c r="A21" s="446"/>
    </row>
    <row r="22" spans="1:1" x14ac:dyDescent="0.25">
      <c r="A22" s="446"/>
    </row>
    <row r="23" spans="1:1" x14ac:dyDescent="0.25">
      <c r="A23" s="446"/>
    </row>
    <row r="24" spans="1:1" x14ac:dyDescent="0.25">
      <c r="A24" s="446"/>
    </row>
    <row r="25" spans="1:1" x14ac:dyDescent="0.25">
      <c r="A25" s="446"/>
    </row>
    <row r="26" spans="1:1" x14ac:dyDescent="0.25">
      <c r="A26" s="446"/>
    </row>
    <row r="27" spans="1:1" x14ac:dyDescent="0.25">
      <c r="A27" s="446"/>
    </row>
    <row r="28" spans="1:1" x14ac:dyDescent="0.25">
      <c r="A28" s="446"/>
    </row>
    <row r="29" spans="1:1" x14ac:dyDescent="0.25">
      <c r="A29" s="446"/>
    </row>
    <row r="30" spans="1:1" x14ac:dyDescent="0.25">
      <c r="A30" s="446"/>
    </row>
    <row r="31" spans="1:1" x14ac:dyDescent="0.25">
      <c r="A31" s="446"/>
    </row>
    <row r="32" spans="1:1" x14ac:dyDescent="0.25">
      <c r="A32" s="446"/>
    </row>
    <row r="33" spans="1:1" x14ac:dyDescent="0.25">
      <c r="A33" s="446"/>
    </row>
    <row r="34" spans="1:1" x14ac:dyDescent="0.25">
      <c r="A34" s="446"/>
    </row>
    <row r="35" spans="1:1" x14ac:dyDescent="0.25">
      <c r="A35" s="446"/>
    </row>
    <row r="36" spans="1:1" x14ac:dyDescent="0.25">
      <c r="A36" s="446"/>
    </row>
    <row r="37" spans="1:1" x14ac:dyDescent="0.25">
      <c r="A37" s="446"/>
    </row>
    <row r="38" spans="1:1" x14ac:dyDescent="0.25">
      <c r="A38" s="446"/>
    </row>
    <row r="39" spans="1:1" x14ac:dyDescent="0.25">
      <c r="A39" s="446"/>
    </row>
    <row r="40" spans="1:1" x14ac:dyDescent="0.25">
      <c r="A40" s="446"/>
    </row>
    <row r="41" spans="1:1" x14ac:dyDescent="0.25">
      <c r="A41" s="446"/>
    </row>
    <row r="42" spans="1:1" x14ac:dyDescent="0.25">
      <c r="A42" s="446"/>
    </row>
    <row r="43" spans="1:1" x14ac:dyDescent="0.25">
      <c r="A43" s="446"/>
    </row>
    <row r="44" spans="1:1" x14ac:dyDescent="0.25">
      <c r="A44" s="446"/>
    </row>
    <row r="45" spans="1:1" x14ac:dyDescent="0.25">
      <c r="A45" s="446"/>
    </row>
    <row r="46" spans="1:1" x14ac:dyDescent="0.25">
      <c r="A46" s="446"/>
    </row>
    <row r="47" spans="1:1" x14ac:dyDescent="0.25">
      <c r="A47" s="446"/>
    </row>
    <row r="48" spans="1:1" x14ac:dyDescent="0.25">
      <c r="A48" s="446"/>
    </row>
    <row r="49" spans="1:2" x14ac:dyDescent="0.25">
      <c r="A49" s="446"/>
    </row>
    <row r="50" spans="1:2" x14ac:dyDescent="0.25">
      <c r="A50" s="446"/>
    </row>
    <row r="51" spans="1:2" x14ac:dyDescent="0.25">
      <c r="A51" s="446"/>
    </row>
    <row r="52" spans="1:2" x14ac:dyDescent="0.25">
      <c r="A52" s="446"/>
    </row>
    <row r="53" spans="1:2" x14ac:dyDescent="0.25">
      <c r="A53" s="446"/>
    </row>
    <row r="54" spans="1:2" x14ac:dyDescent="0.25">
      <c r="A54" s="446">
        <v>44893.616875</v>
      </c>
      <c r="B54" t="s">
        <v>11114</v>
      </c>
    </row>
    <row r="55" spans="1:2" x14ac:dyDescent="0.25">
      <c r="A55" s="446">
        <v>44893.616886574076</v>
      </c>
      <c r="B55" t="s">
        <v>11115</v>
      </c>
    </row>
    <row r="56" spans="1:2" x14ac:dyDescent="0.25">
      <c r="A56" s="446">
        <v>44893.616886574076</v>
      </c>
      <c r="B56" t="s">
        <v>11116</v>
      </c>
    </row>
    <row r="57" spans="1:2" x14ac:dyDescent="0.25">
      <c r="A57" s="446">
        <v>44893.616886574076</v>
      </c>
      <c r="B57" t="s">
        <v>11117</v>
      </c>
    </row>
    <row r="58" spans="1:2" x14ac:dyDescent="0.25">
      <c r="A58" s="446">
        <v>44893.616886574076</v>
      </c>
      <c r="B58" t="s">
        <v>11118</v>
      </c>
    </row>
    <row r="59" spans="1:2" x14ac:dyDescent="0.25">
      <c r="A59" s="446">
        <v>44893.616898148146</v>
      </c>
      <c r="B59" t="s">
        <v>11119</v>
      </c>
    </row>
    <row r="60" spans="1:2" x14ac:dyDescent="0.25">
      <c r="A60" s="446">
        <v>44893.616898148146</v>
      </c>
      <c r="B60" t="s">
        <v>11120</v>
      </c>
    </row>
    <row r="61" spans="1:2" x14ac:dyDescent="0.25">
      <c r="A61" s="446">
        <v>44893.616898148146</v>
      </c>
      <c r="B61" t="s">
        <v>11121</v>
      </c>
    </row>
    <row r="62" spans="1:2" x14ac:dyDescent="0.25">
      <c r="A62" s="446">
        <v>44893.616898148146</v>
      </c>
      <c r="B62" t="s">
        <v>11122</v>
      </c>
    </row>
    <row r="63" spans="1:2" x14ac:dyDescent="0.25">
      <c r="A63" s="446">
        <v>44893.616909722223</v>
      </c>
      <c r="B63" t="s">
        <v>11123</v>
      </c>
    </row>
    <row r="64" spans="1:2" x14ac:dyDescent="0.25">
      <c r="A64" s="446">
        <v>44893.616909722223</v>
      </c>
      <c r="B64" t="s">
        <v>11124</v>
      </c>
    </row>
    <row r="65" spans="1:2" x14ac:dyDescent="0.25">
      <c r="A65" s="446">
        <v>44893.616909722223</v>
      </c>
      <c r="B65" t="s">
        <v>11125</v>
      </c>
    </row>
    <row r="66" spans="1:2" x14ac:dyDescent="0.25">
      <c r="A66" s="446">
        <v>44893.616909722223</v>
      </c>
      <c r="B66" t="s">
        <v>11126</v>
      </c>
    </row>
    <row r="67" spans="1:2" x14ac:dyDescent="0.25">
      <c r="A67" s="446">
        <v>44893.616909722223</v>
      </c>
      <c r="B67" t="s">
        <v>11127</v>
      </c>
    </row>
    <row r="68" spans="1:2" x14ac:dyDescent="0.25">
      <c r="A68" s="446">
        <v>44893.616909722223</v>
      </c>
      <c r="B68" t="s">
        <v>11128</v>
      </c>
    </row>
    <row r="69" spans="1:2" x14ac:dyDescent="0.25">
      <c r="A69" s="446">
        <v>44893.6169212963</v>
      </c>
      <c r="B69" t="s">
        <v>11129</v>
      </c>
    </row>
    <row r="70" spans="1:2" x14ac:dyDescent="0.25">
      <c r="A70" s="446">
        <v>44893.6169212963</v>
      </c>
      <c r="B70" t="s">
        <v>11130</v>
      </c>
    </row>
    <row r="71" spans="1:2" x14ac:dyDescent="0.25">
      <c r="A71" s="446">
        <v>44893.6169212963</v>
      </c>
      <c r="B71" t="s">
        <v>11131</v>
      </c>
    </row>
    <row r="72" spans="1:2" x14ac:dyDescent="0.25">
      <c r="A72" s="446">
        <v>44893.6169212963</v>
      </c>
      <c r="B72" t="s">
        <v>11132</v>
      </c>
    </row>
    <row r="73" spans="1:2" x14ac:dyDescent="0.25">
      <c r="A73" s="446">
        <v>44893.6169212963</v>
      </c>
      <c r="B73" t="s">
        <v>11133</v>
      </c>
    </row>
    <row r="74" spans="1:2" x14ac:dyDescent="0.25">
      <c r="A74" s="446">
        <v>44893.6169212963</v>
      </c>
      <c r="B74" t="s">
        <v>11134</v>
      </c>
    </row>
    <row r="75" spans="1:2" x14ac:dyDescent="0.25">
      <c r="A75" s="446">
        <v>44893.6169212963</v>
      </c>
      <c r="B75" t="s">
        <v>11135</v>
      </c>
    </row>
    <row r="76" spans="1:2" x14ac:dyDescent="0.25">
      <c r="A76" s="446">
        <v>44893.6169212963</v>
      </c>
      <c r="B76" t="s">
        <v>11136</v>
      </c>
    </row>
    <row r="77" spans="1:2" x14ac:dyDescent="0.25">
      <c r="A77" s="446">
        <v>44893.616932870369</v>
      </c>
      <c r="B77" t="s">
        <v>11137</v>
      </c>
    </row>
    <row r="78" spans="1:2" x14ac:dyDescent="0.25">
      <c r="A78" s="446">
        <v>44893.616932870369</v>
      </c>
      <c r="B78" t="s">
        <v>11138</v>
      </c>
    </row>
    <row r="79" spans="1:2" x14ac:dyDescent="0.25">
      <c r="A79" s="446">
        <v>44893.616932870369</v>
      </c>
      <c r="B79" t="s">
        <v>11139</v>
      </c>
    </row>
    <row r="80" spans="1:2" x14ac:dyDescent="0.25">
      <c r="A80" s="446">
        <v>44893.616932870369</v>
      </c>
      <c r="B80" t="s">
        <v>11140</v>
      </c>
    </row>
    <row r="81" spans="1:2" x14ac:dyDescent="0.25">
      <c r="A81" s="446">
        <v>44893.616932870369</v>
      </c>
      <c r="B81" t="s">
        <v>11141</v>
      </c>
    </row>
    <row r="82" spans="1:2" x14ac:dyDescent="0.25">
      <c r="A82" s="446">
        <v>44893.616932870369</v>
      </c>
      <c r="B82" t="s">
        <v>11142</v>
      </c>
    </row>
    <row r="83" spans="1:2" x14ac:dyDescent="0.25">
      <c r="A83" s="446">
        <v>44893.616944444446</v>
      </c>
      <c r="B83" t="s">
        <v>11143</v>
      </c>
    </row>
    <row r="84" spans="1:2" x14ac:dyDescent="0.25">
      <c r="A84" s="446">
        <v>44893.616944444446</v>
      </c>
      <c r="B84" t="s">
        <v>11144</v>
      </c>
    </row>
    <row r="85" spans="1:2" x14ac:dyDescent="0.25">
      <c r="A85" s="446">
        <v>44893.616944444446</v>
      </c>
      <c r="B85" t="s">
        <v>11145</v>
      </c>
    </row>
    <row r="86" spans="1:2" x14ac:dyDescent="0.25">
      <c r="A86" s="446">
        <v>44893.616944444446</v>
      </c>
      <c r="B86" t="s">
        <v>11150</v>
      </c>
    </row>
    <row r="87" spans="1:2" x14ac:dyDescent="0.25">
      <c r="A87" s="446">
        <v>44893.616944444446</v>
      </c>
      <c r="B87" t="s">
        <v>11151</v>
      </c>
    </row>
    <row r="88" spans="1:2" x14ac:dyDescent="0.25">
      <c r="A88" s="446">
        <v>44893.616944444446</v>
      </c>
      <c r="B88" t="s">
        <v>11146</v>
      </c>
    </row>
    <row r="89" spans="1:2" x14ac:dyDescent="0.25">
      <c r="A89" s="446">
        <v>44893.616944444446</v>
      </c>
      <c r="B89" t="s">
        <v>11147</v>
      </c>
    </row>
    <row r="90" spans="1:2" x14ac:dyDescent="0.25">
      <c r="A90" s="446">
        <v>44893.616944444446</v>
      </c>
      <c r="B90" t="s">
        <v>11148</v>
      </c>
    </row>
    <row r="91" spans="1:2" x14ac:dyDescent="0.25">
      <c r="A91" s="446">
        <v>44893.616956018515</v>
      </c>
      <c r="B91" t="s">
        <v>11149</v>
      </c>
    </row>
    <row r="92" spans="1:2" x14ac:dyDescent="0.25">
      <c r="A92" s="446"/>
    </row>
    <row r="93" spans="1:2" x14ac:dyDescent="0.25">
      <c r="A93" s="446">
        <v>44893.5937037037</v>
      </c>
      <c r="B93" t="s">
        <v>11112</v>
      </c>
    </row>
    <row r="94" spans="1:2" x14ac:dyDescent="0.25">
      <c r="A94" s="446">
        <v>44893.5937037037</v>
      </c>
      <c r="B94" t="s">
        <v>11113</v>
      </c>
    </row>
    <row r="95" spans="1:2" x14ac:dyDescent="0.25">
      <c r="A95" s="446">
        <v>44893.5937037037</v>
      </c>
      <c r="B95" t="s">
        <v>11114</v>
      </c>
    </row>
    <row r="96" spans="1:2" x14ac:dyDescent="0.25">
      <c r="A96" s="446">
        <v>44893.5937037037</v>
      </c>
      <c r="B96" t="s">
        <v>11115</v>
      </c>
    </row>
    <row r="97" spans="1:2" x14ac:dyDescent="0.25">
      <c r="A97" s="446">
        <v>44893.593715277777</v>
      </c>
      <c r="B97" t="s">
        <v>11116</v>
      </c>
    </row>
    <row r="98" spans="1:2" x14ac:dyDescent="0.25">
      <c r="A98" s="446">
        <v>44893.593715277777</v>
      </c>
      <c r="B98" t="s">
        <v>11117</v>
      </c>
    </row>
    <row r="99" spans="1:2" x14ac:dyDescent="0.25">
      <c r="A99" s="446">
        <v>44893.593715277777</v>
      </c>
      <c r="B99" t="s">
        <v>11118</v>
      </c>
    </row>
    <row r="100" spans="1:2" x14ac:dyDescent="0.25">
      <c r="A100" s="446">
        <v>44893.593715277777</v>
      </c>
      <c r="B100" t="s">
        <v>11119</v>
      </c>
    </row>
    <row r="101" spans="1:2" x14ac:dyDescent="0.25">
      <c r="A101" s="446">
        <v>44893.593715277777</v>
      </c>
      <c r="B101" t="s">
        <v>11120</v>
      </c>
    </row>
    <row r="102" spans="1:2" x14ac:dyDescent="0.25">
      <c r="A102" s="446">
        <v>44893.593715277777</v>
      </c>
      <c r="B102" t="s">
        <v>11121</v>
      </c>
    </row>
    <row r="103" spans="1:2" x14ac:dyDescent="0.25">
      <c r="A103" s="446">
        <v>44893.593715277777</v>
      </c>
      <c r="B103" t="s">
        <v>11122</v>
      </c>
    </row>
    <row r="104" spans="1:2" x14ac:dyDescent="0.25">
      <c r="A104" s="446">
        <v>44893.593715277777</v>
      </c>
      <c r="B104" t="s">
        <v>11123</v>
      </c>
    </row>
    <row r="105" spans="1:2" x14ac:dyDescent="0.25">
      <c r="A105" s="446">
        <v>44893.593726851854</v>
      </c>
      <c r="B105" t="s">
        <v>11124</v>
      </c>
    </row>
    <row r="106" spans="1:2" x14ac:dyDescent="0.25">
      <c r="A106" s="446">
        <v>44893.593726851854</v>
      </c>
      <c r="B106" t="s">
        <v>11125</v>
      </c>
    </row>
    <row r="107" spans="1:2" x14ac:dyDescent="0.25">
      <c r="A107" s="446">
        <v>44893.593726851854</v>
      </c>
      <c r="B107" t="s">
        <v>11126</v>
      </c>
    </row>
    <row r="108" spans="1:2" x14ac:dyDescent="0.25">
      <c r="A108" s="446">
        <v>44893.593726851854</v>
      </c>
      <c r="B108" t="s">
        <v>11127</v>
      </c>
    </row>
    <row r="109" spans="1:2" x14ac:dyDescent="0.25">
      <c r="A109" s="446">
        <v>44893.593726851854</v>
      </c>
      <c r="B109" t="s">
        <v>11128</v>
      </c>
    </row>
    <row r="110" spans="1:2" x14ac:dyDescent="0.25">
      <c r="A110" s="446">
        <v>44893.593726851854</v>
      </c>
      <c r="B110" t="s">
        <v>11129</v>
      </c>
    </row>
    <row r="111" spans="1:2" x14ac:dyDescent="0.25">
      <c r="A111" s="446">
        <v>44893.593726851854</v>
      </c>
      <c r="B111" t="s">
        <v>11130</v>
      </c>
    </row>
    <row r="112" spans="1:2" x14ac:dyDescent="0.25">
      <c r="A112" s="446">
        <v>44893.593726851854</v>
      </c>
      <c r="B112" t="s">
        <v>11131</v>
      </c>
    </row>
    <row r="113" spans="1:2" x14ac:dyDescent="0.25">
      <c r="A113" s="446">
        <v>44893.593726851854</v>
      </c>
      <c r="B113" t="s">
        <v>11132</v>
      </c>
    </row>
    <row r="114" spans="1:2" x14ac:dyDescent="0.25">
      <c r="A114" s="446">
        <v>44893.593726851854</v>
      </c>
      <c r="B114" t="s">
        <v>11133</v>
      </c>
    </row>
    <row r="115" spans="1:2" x14ac:dyDescent="0.25">
      <c r="A115" s="446">
        <v>44893.593738425923</v>
      </c>
      <c r="B115" t="s">
        <v>11134</v>
      </c>
    </row>
    <row r="116" spans="1:2" x14ac:dyDescent="0.25">
      <c r="A116" s="446">
        <v>44893.593738425923</v>
      </c>
      <c r="B116" t="s">
        <v>11135</v>
      </c>
    </row>
    <row r="117" spans="1:2" x14ac:dyDescent="0.25">
      <c r="A117" s="446">
        <v>44893.593738425923</v>
      </c>
      <c r="B117" t="s">
        <v>11136</v>
      </c>
    </row>
    <row r="118" spans="1:2" x14ac:dyDescent="0.25">
      <c r="A118" s="446">
        <v>44893.593738425923</v>
      </c>
      <c r="B118" t="s">
        <v>11137</v>
      </c>
    </row>
    <row r="119" spans="1:2" x14ac:dyDescent="0.25">
      <c r="A119" s="446">
        <v>44893.593738425923</v>
      </c>
      <c r="B119" t="s">
        <v>11138</v>
      </c>
    </row>
    <row r="120" spans="1:2" x14ac:dyDescent="0.25">
      <c r="A120" s="446">
        <v>44893.593738425923</v>
      </c>
      <c r="B120" t="s">
        <v>11139</v>
      </c>
    </row>
    <row r="121" spans="1:2" x14ac:dyDescent="0.25">
      <c r="A121" s="446">
        <v>44893.593738425923</v>
      </c>
      <c r="B121" t="s">
        <v>11140</v>
      </c>
    </row>
    <row r="122" spans="1:2" x14ac:dyDescent="0.25">
      <c r="A122" s="446">
        <v>44893.593738425923</v>
      </c>
      <c r="B122" t="s">
        <v>11141</v>
      </c>
    </row>
    <row r="123" spans="1:2" x14ac:dyDescent="0.25">
      <c r="A123" s="446">
        <v>44893.593738425923</v>
      </c>
      <c r="B123" t="s">
        <v>11142</v>
      </c>
    </row>
    <row r="124" spans="1:2" x14ac:dyDescent="0.25">
      <c r="A124" s="446">
        <v>44893.593738425923</v>
      </c>
      <c r="B124" t="s">
        <v>11143</v>
      </c>
    </row>
    <row r="125" spans="1:2" x14ac:dyDescent="0.25">
      <c r="A125" s="446">
        <v>44893.59375</v>
      </c>
      <c r="B125" t="s">
        <v>11144</v>
      </c>
    </row>
    <row r="126" spans="1:2" x14ac:dyDescent="0.25">
      <c r="A126" s="446">
        <v>44893.59375</v>
      </c>
      <c r="B126" t="s">
        <v>11145</v>
      </c>
    </row>
    <row r="127" spans="1:2" x14ac:dyDescent="0.25">
      <c r="A127" s="446">
        <v>44893.59375</v>
      </c>
      <c r="B127" t="s">
        <v>11146</v>
      </c>
    </row>
    <row r="128" spans="1:2" x14ac:dyDescent="0.25">
      <c r="A128" s="446">
        <v>44893.59375</v>
      </c>
      <c r="B128" t="s">
        <v>11147</v>
      </c>
    </row>
    <row r="129" spans="1:2" x14ac:dyDescent="0.25">
      <c r="A129" s="446">
        <v>44893.59375</v>
      </c>
      <c r="B129" t="s">
        <v>11148</v>
      </c>
    </row>
    <row r="130" spans="1:2" x14ac:dyDescent="0.25">
      <c r="A130" s="446">
        <v>44893.59375</v>
      </c>
      <c r="B130" t="s">
        <v>11149</v>
      </c>
    </row>
    <row r="131" spans="1:2" x14ac:dyDescent="0.25">
      <c r="A131" s="446"/>
    </row>
    <row r="132" spans="1:2" x14ac:dyDescent="0.25">
      <c r="A132" s="446">
        <v>44571.710763888892</v>
      </c>
      <c r="B132" t="s">
        <v>11073</v>
      </c>
    </row>
    <row r="133" spans="1:2" x14ac:dyDescent="0.25">
      <c r="A133" s="446">
        <v>44571.710763888892</v>
      </c>
      <c r="B133" t="s">
        <v>11074</v>
      </c>
    </row>
    <row r="134" spans="1:2" x14ac:dyDescent="0.25">
      <c r="A134" s="446">
        <v>44571.710763888892</v>
      </c>
      <c r="B134" t="s">
        <v>11075</v>
      </c>
    </row>
    <row r="135" spans="1:2" x14ac:dyDescent="0.25">
      <c r="A135" s="446">
        <v>44571.710763888892</v>
      </c>
      <c r="B135" t="s">
        <v>11076</v>
      </c>
    </row>
    <row r="136" spans="1:2" x14ac:dyDescent="0.25">
      <c r="A136" s="446">
        <v>44571.710763888892</v>
      </c>
      <c r="B136" t="s">
        <v>11077</v>
      </c>
    </row>
    <row r="137" spans="1:2" x14ac:dyDescent="0.25">
      <c r="A137" s="446">
        <v>44571.710763888892</v>
      </c>
      <c r="B137" t="s">
        <v>11078</v>
      </c>
    </row>
    <row r="138" spans="1:2" x14ac:dyDescent="0.25">
      <c r="A138" s="446">
        <v>44571.710763888892</v>
      </c>
      <c r="B138" t="s">
        <v>11079</v>
      </c>
    </row>
    <row r="139" spans="1:2" x14ac:dyDescent="0.25">
      <c r="A139" s="446">
        <v>44571.710763888892</v>
      </c>
      <c r="B139" t="s">
        <v>11080</v>
      </c>
    </row>
    <row r="140" spans="1:2" x14ac:dyDescent="0.25">
      <c r="A140" s="446">
        <v>44571.710763888892</v>
      </c>
      <c r="B140" t="s">
        <v>11081</v>
      </c>
    </row>
    <row r="141" spans="1:2" x14ac:dyDescent="0.25">
      <c r="A141" s="446">
        <v>44571.710763888892</v>
      </c>
      <c r="B141" t="s">
        <v>11082</v>
      </c>
    </row>
    <row r="142" spans="1:2" x14ac:dyDescent="0.25">
      <c r="A142" s="446">
        <v>44571.710763888892</v>
      </c>
      <c r="B142" t="s">
        <v>11083</v>
      </c>
    </row>
    <row r="143" spans="1:2" x14ac:dyDescent="0.25">
      <c r="A143" s="446">
        <v>44571.710763888892</v>
      </c>
      <c r="B143" t="s">
        <v>11084</v>
      </c>
    </row>
    <row r="144" spans="1:2" x14ac:dyDescent="0.25">
      <c r="A144" s="446">
        <v>44571.710763888892</v>
      </c>
      <c r="B144" t="s">
        <v>11085</v>
      </c>
    </row>
    <row r="145" spans="1:2" x14ac:dyDescent="0.25">
      <c r="A145" s="446">
        <v>44571.710763888892</v>
      </c>
      <c r="B145" t="s">
        <v>11086</v>
      </c>
    </row>
    <row r="146" spans="1:2" x14ac:dyDescent="0.25">
      <c r="A146" s="446">
        <v>44571.710763888892</v>
      </c>
      <c r="B146" t="s">
        <v>11087</v>
      </c>
    </row>
    <row r="147" spans="1:2" x14ac:dyDescent="0.25">
      <c r="A147" s="446">
        <v>44571.710763888892</v>
      </c>
      <c r="B147" t="s">
        <v>11088</v>
      </c>
    </row>
    <row r="148" spans="1:2" x14ac:dyDescent="0.25">
      <c r="A148" s="446">
        <v>44571.710763888892</v>
      </c>
      <c r="B148" t="s">
        <v>11089</v>
      </c>
    </row>
    <row r="149" spans="1:2" x14ac:dyDescent="0.25">
      <c r="A149" s="446">
        <v>44571.710763888892</v>
      </c>
      <c r="B149" t="s">
        <v>11090</v>
      </c>
    </row>
    <row r="150" spans="1:2" x14ac:dyDescent="0.25">
      <c r="A150" s="446">
        <v>44571.710763888892</v>
      </c>
      <c r="B150" t="s">
        <v>11091</v>
      </c>
    </row>
    <row r="151" spans="1:2" x14ac:dyDescent="0.25">
      <c r="A151" s="446">
        <v>44571.710763888892</v>
      </c>
      <c r="B151" t="s">
        <v>11092</v>
      </c>
    </row>
    <row r="152" spans="1:2" x14ac:dyDescent="0.25">
      <c r="A152" s="446">
        <v>44571.710763888892</v>
      </c>
      <c r="B152" t="s">
        <v>11093</v>
      </c>
    </row>
    <row r="153" spans="1:2" x14ac:dyDescent="0.25">
      <c r="A153" s="446">
        <v>44571.710763888892</v>
      </c>
      <c r="B153" t="s">
        <v>11094</v>
      </c>
    </row>
    <row r="154" spans="1:2" x14ac:dyDescent="0.25">
      <c r="A154" s="446">
        <v>44571.710763888892</v>
      </c>
      <c r="B154" t="s">
        <v>11095</v>
      </c>
    </row>
    <row r="155" spans="1:2" x14ac:dyDescent="0.25">
      <c r="A155" s="446">
        <v>44571.710775462961</v>
      </c>
      <c r="B155" t="s">
        <v>11096</v>
      </c>
    </row>
    <row r="156" spans="1:2" x14ac:dyDescent="0.25">
      <c r="A156" s="446">
        <v>44571.710775462961</v>
      </c>
      <c r="B156" t="s">
        <v>11097</v>
      </c>
    </row>
    <row r="157" spans="1:2" x14ac:dyDescent="0.25">
      <c r="A157" s="446">
        <v>44571.710775462961</v>
      </c>
      <c r="B157" t="s">
        <v>11098</v>
      </c>
    </row>
    <row r="158" spans="1:2" x14ac:dyDescent="0.25">
      <c r="A158" s="446">
        <v>44571.710775462961</v>
      </c>
      <c r="B158" t="s">
        <v>11099</v>
      </c>
    </row>
    <row r="159" spans="1:2" x14ac:dyDescent="0.25">
      <c r="A159" s="446">
        <v>44571.710775462961</v>
      </c>
      <c r="B159" t="s">
        <v>11100</v>
      </c>
    </row>
    <row r="160" spans="1:2" x14ac:dyDescent="0.25">
      <c r="A160" s="446"/>
    </row>
    <row r="161" spans="1:2" x14ac:dyDescent="0.25">
      <c r="A161" s="446">
        <v>44571.702499999999</v>
      </c>
      <c r="B161" t="s">
        <v>11073</v>
      </c>
    </row>
    <row r="162" spans="1:2" x14ac:dyDescent="0.25">
      <c r="A162" s="446">
        <v>44571.702499999999</v>
      </c>
      <c r="B162" t="s">
        <v>11074</v>
      </c>
    </row>
    <row r="163" spans="1:2" x14ac:dyDescent="0.25">
      <c r="A163" s="446">
        <v>44571.702499999999</v>
      </c>
      <c r="B163" t="s">
        <v>11075</v>
      </c>
    </row>
    <row r="164" spans="1:2" x14ac:dyDescent="0.25">
      <c r="A164" s="446">
        <v>44571.702499999999</v>
      </c>
      <c r="B164" t="s">
        <v>11076</v>
      </c>
    </row>
    <row r="165" spans="1:2" x14ac:dyDescent="0.25">
      <c r="A165" s="446">
        <v>44571.702499999999</v>
      </c>
      <c r="B165" t="s">
        <v>11077</v>
      </c>
    </row>
    <row r="166" spans="1:2" x14ac:dyDescent="0.25">
      <c r="A166" s="446">
        <v>44571.702499999999</v>
      </c>
      <c r="B166" t="s">
        <v>11078</v>
      </c>
    </row>
    <row r="167" spans="1:2" x14ac:dyDescent="0.25">
      <c r="A167" s="446">
        <v>44571.702499999999</v>
      </c>
      <c r="B167" t="s">
        <v>11079</v>
      </c>
    </row>
    <row r="168" spans="1:2" x14ac:dyDescent="0.25">
      <c r="A168" s="446">
        <v>44571.702499999999</v>
      </c>
      <c r="B168" t="s">
        <v>11080</v>
      </c>
    </row>
    <row r="169" spans="1:2" x14ac:dyDescent="0.25">
      <c r="A169" s="446">
        <v>44571.702511574076</v>
      </c>
      <c r="B169" t="s">
        <v>11081</v>
      </c>
    </row>
    <row r="170" spans="1:2" x14ac:dyDescent="0.25">
      <c r="A170" s="446">
        <v>44571.702511574076</v>
      </c>
      <c r="B170" t="s">
        <v>11082</v>
      </c>
    </row>
    <row r="171" spans="1:2" x14ac:dyDescent="0.25">
      <c r="A171" s="446">
        <v>44571.702511574076</v>
      </c>
      <c r="B171" t="s">
        <v>11083</v>
      </c>
    </row>
    <row r="172" spans="1:2" x14ac:dyDescent="0.25">
      <c r="A172" s="446">
        <v>44571.702511574076</v>
      </c>
      <c r="B172" t="s">
        <v>11084</v>
      </c>
    </row>
    <row r="173" spans="1:2" x14ac:dyDescent="0.25">
      <c r="A173" s="446">
        <v>44571.702511574076</v>
      </c>
      <c r="B173" t="s">
        <v>11085</v>
      </c>
    </row>
    <row r="174" spans="1:2" x14ac:dyDescent="0.25">
      <c r="A174" s="446">
        <v>44571.702511574076</v>
      </c>
      <c r="B174" t="s">
        <v>11086</v>
      </c>
    </row>
    <row r="175" spans="1:2" x14ac:dyDescent="0.25">
      <c r="A175" s="446">
        <v>44571.702511574076</v>
      </c>
      <c r="B175" t="s">
        <v>11087</v>
      </c>
    </row>
    <row r="176" spans="1:2" x14ac:dyDescent="0.25">
      <c r="A176" s="446">
        <v>44571.702511574076</v>
      </c>
      <c r="B176" t="s">
        <v>11088</v>
      </c>
    </row>
    <row r="177" spans="1:2" x14ac:dyDescent="0.25">
      <c r="A177" s="446">
        <v>44571.702511574076</v>
      </c>
      <c r="B177" t="s">
        <v>11089</v>
      </c>
    </row>
    <row r="178" spans="1:2" x14ac:dyDescent="0.25">
      <c r="A178" s="446">
        <v>44571.702511574076</v>
      </c>
      <c r="B178" t="s">
        <v>11090</v>
      </c>
    </row>
    <row r="179" spans="1:2" x14ac:dyDescent="0.25">
      <c r="A179" s="446">
        <v>44571.702511574076</v>
      </c>
      <c r="B179" t="s">
        <v>11091</v>
      </c>
    </row>
    <row r="180" spans="1:2" x14ac:dyDescent="0.25">
      <c r="A180" s="446">
        <v>44571.702511574076</v>
      </c>
      <c r="B180" t="s">
        <v>11092</v>
      </c>
    </row>
    <row r="181" spans="1:2" x14ac:dyDescent="0.25">
      <c r="A181" s="446">
        <v>44571.702511574076</v>
      </c>
      <c r="B181" t="s">
        <v>11093</v>
      </c>
    </row>
    <row r="182" spans="1:2" x14ac:dyDescent="0.25">
      <c r="A182" s="446">
        <v>44571.702511574076</v>
      </c>
      <c r="B182" t="s">
        <v>11094</v>
      </c>
    </row>
    <row r="183" spans="1:2" x14ac:dyDescent="0.25">
      <c r="A183" s="446">
        <v>44571.702511574076</v>
      </c>
      <c r="B183" t="s">
        <v>11095</v>
      </c>
    </row>
    <row r="184" spans="1:2" x14ac:dyDescent="0.25">
      <c r="A184" s="446">
        <v>44571.702511574076</v>
      </c>
      <c r="B184" t="s">
        <v>11096</v>
      </c>
    </row>
    <row r="185" spans="1:2" x14ac:dyDescent="0.25">
      <c r="A185" s="446">
        <v>44571.702511574076</v>
      </c>
      <c r="B185" t="s">
        <v>11097</v>
      </c>
    </row>
    <row r="186" spans="1:2" x14ac:dyDescent="0.25">
      <c r="A186" s="446">
        <v>44571.702511574076</v>
      </c>
      <c r="B186" t="s">
        <v>11098</v>
      </c>
    </row>
    <row r="187" spans="1:2" x14ac:dyDescent="0.25">
      <c r="A187" s="446">
        <v>44571.702511574076</v>
      </c>
      <c r="B187" t="s">
        <v>11099</v>
      </c>
    </row>
    <row r="188" spans="1:2" x14ac:dyDescent="0.25">
      <c r="A188" s="446">
        <v>44571.702511574076</v>
      </c>
      <c r="B188" t="s">
        <v>11100</v>
      </c>
    </row>
    <row r="189" spans="1:2" x14ac:dyDescent="0.25">
      <c r="A189" s="446"/>
    </row>
    <row r="190" spans="1:2" x14ac:dyDescent="0.25">
      <c r="A190" s="446">
        <v>44571.70171296296</v>
      </c>
      <c r="B190" t="s">
        <v>11073</v>
      </c>
    </row>
    <row r="191" spans="1:2" x14ac:dyDescent="0.25">
      <c r="A191" s="446">
        <v>44571.70171296296</v>
      </c>
      <c r="B191" t="s">
        <v>11074</v>
      </c>
    </row>
    <row r="192" spans="1:2" x14ac:dyDescent="0.25">
      <c r="A192" s="446">
        <v>44571.70171296296</v>
      </c>
      <c r="B192" t="s">
        <v>11075</v>
      </c>
    </row>
    <row r="193" spans="1:2" x14ac:dyDescent="0.25">
      <c r="A193" s="446">
        <v>44571.70171296296</v>
      </c>
      <c r="B193" t="s">
        <v>11076</v>
      </c>
    </row>
    <row r="194" spans="1:2" x14ac:dyDescent="0.25">
      <c r="A194" s="446">
        <v>44571.70171296296</v>
      </c>
      <c r="B194" t="s">
        <v>11077</v>
      </c>
    </row>
    <row r="195" spans="1:2" x14ac:dyDescent="0.25">
      <c r="A195" s="446">
        <v>44571.70171296296</v>
      </c>
      <c r="B195" t="s">
        <v>11078</v>
      </c>
    </row>
    <row r="196" spans="1:2" x14ac:dyDescent="0.25">
      <c r="A196" s="446">
        <v>44571.70171296296</v>
      </c>
      <c r="B196" t="s">
        <v>11079</v>
      </c>
    </row>
    <row r="197" spans="1:2" x14ac:dyDescent="0.25">
      <c r="A197" s="446">
        <v>44571.70171296296</v>
      </c>
      <c r="B197" t="s">
        <v>11080</v>
      </c>
    </row>
    <row r="198" spans="1:2" x14ac:dyDescent="0.25">
      <c r="A198" s="446">
        <v>44571.70171296296</v>
      </c>
      <c r="B198" t="s">
        <v>11081</v>
      </c>
    </row>
    <row r="199" spans="1:2" x14ac:dyDescent="0.25">
      <c r="A199" s="446">
        <v>44571.70171296296</v>
      </c>
      <c r="B199" t="s">
        <v>11082</v>
      </c>
    </row>
    <row r="200" spans="1:2" x14ac:dyDescent="0.25">
      <c r="A200" s="446">
        <v>44571.70171296296</v>
      </c>
      <c r="B200" t="s">
        <v>11083</v>
      </c>
    </row>
    <row r="201" spans="1:2" x14ac:dyDescent="0.25">
      <c r="A201" s="446">
        <v>44571.70171296296</v>
      </c>
      <c r="B201" t="s">
        <v>11084</v>
      </c>
    </row>
    <row r="202" spans="1:2" x14ac:dyDescent="0.25">
      <c r="A202" s="446">
        <v>44571.70171296296</v>
      </c>
      <c r="B202" t="s">
        <v>11085</v>
      </c>
    </row>
    <row r="203" spans="1:2" x14ac:dyDescent="0.25">
      <c r="A203" s="446">
        <v>44571.70171296296</v>
      </c>
      <c r="B203" t="s">
        <v>11086</v>
      </c>
    </row>
    <row r="204" spans="1:2" x14ac:dyDescent="0.25">
      <c r="A204" s="446">
        <v>44571.70171296296</v>
      </c>
      <c r="B204" t="s">
        <v>11087</v>
      </c>
    </row>
    <row r="205" spans="1:2" x14ac:dyDescent="0.25">
      <c r="A205" s="446">
        <v>44571.70171296296</v>
      </c>
      <c r="B205" t="s">
        <v>11088</v>
      </c>
    </row>
    <row r="206" spans="1:2" x14ac:dyDescent="0.25">
      <c r="A206" s="446">
        <v>44571.70171296296</v>
      </c>
      <c r="B206" t="s">
        <v>11089</v>
      </c>
    </row>
    <row r="207" spans="1:2" x14ac:dyDescent="0.25">
      <c r="A207" s="446">
        <v>44571.70171296296</v>
      </c>
      <c r="B207" t="s">
        <v>11090</v>
      </c>
    </row>
    <row r="208" spans="1:2" x14ac:dyDescent="0.25">
      <c r="A208" s="446">
        <v>44571.70171296296</v>
      </c>
      <c r="B208" t="s">
        <v>11091</v>
      </c>
    </row>
    <row r="209" spans="1:2" x14ac:dyDescent="0.25">
      <c r="A209" s="446">
        <v>44571.70171296296</v>
      </c>
      <c r="B209" t="s">
        <v>11092</v>
      </c>
    </row>
    <row r="210" spans="1:2" x14ac:dyDescent="0.25">
      <c r="A210" s="446">
        <v>44571.70171296296</v>
      </c>
      <c r="B210" t="s">
        <v>11093</v>
      </c>
    </row>
    <row r="211" spans="1:2" x14ac:dyDescent="0.25">
      <c r="A211" s="446">
        <v>44571.70171296296</v>
      </c>
      <c r="B211" t="s">
        <v>11094</v>
      </c>
    </row>
    <row r="212" spans="1:2" x14ac:dyDescent="0.25">
      <c r="A212" s="446">
        <v>44571.70171296296</v>
      </c>
      <c r="B212" t="s">
        <v>11095</v>
      </c>
    </row>
    <row r="213" spans="1:2" x14ac:dyDescent="0.25">
      <c r="A213" s="446">
        <v>44571.70171296296</v>
      </c>
      <c r="B213" t="s">
        <v>11096</v>
      </c>
    </row>
    <row r="214" spans="1:2" x14ac:dyDescent="0.25">
      <c r="A214" s="446">
        <v>44571.70171296296</v>
      </c>
      <c r="B214" t="s">
        <v>11097</v>
      </c>
    </row>
    <row r="215" spans="1:2" x14ac:dyDescent="0.25">
      <c r="A215" s="446">
        <v>44571.70171296296</v>
      </c>
      <c r="B215" t="s">
        <v>11098</v>
      </c>
    </row>
    <row r="216" spans="1:2" x14ac:dyDescent="0.25">
      <c r="A216" s="446">
        <v>44571.70171296296</v>
      </c>
      <c r="B216" t="s">
        <v>11099</v>
      </c>
    </row>
    <row r="217" spans="1:2" x14ac:dyDescent="0.25">
      <c r="A217" s="446">
        <v>44571.70171296296</v>
      </c>
      <c r="B217" t="s">
        <v>11100</v>
      </c>
    </row>
    <row r="218" spans="1:2" x14ac:dyDescent="0.25">
      <c r="A218" s="446"/>
    </row>
    <row r="219" spans="1:2" x14ac:dyDescent="0.25">
      <c r="A219" s="446">
        <v>44571.700277777774</v>
      </c>
      <c r="B219" t="s">
        <v>11072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DFC9-C733-4CB4-B5D1-6333316A27B9}">
  <dimension ref="A1:IO11"/>
  <sheetViews>
    <sheetView workbookViewId="0">
      <selection activeCell="A2" sqref="A2"/>
    </sheetView>
  </sheetViews>
  <sheetFormatPr defaultColWidth="11.42578125" defaultRowHeight="12.75" x14ac:dyDescent="0.2"/>
  <cols>
    <col min="1" max="16384" width="11.42578125" style="585"/>
  </cols>
  <sheetData>
    <row r="1" spans="1:249" x14ac:dyDescent="0.2">
      <c r="A1" s="585" t="s">
        <v>11307</v>
      </c>
    </row>
    <row r="2" spans="1:249" x14ac:dyDescent="0.2">
      <c r="A2" s="585" t="s">
        <v>334</v>
      </c>
      <c r="B2" s="585" t="s">
        <v>335</v>
      </c>
      <c r="C2" s="585" t="s">
        <v>7640</v>
      </c>
      <c r="D2" s="585" t="s">
        <v>336</v>
      </c>
      <c r="E2" s="585" t="s">
        <v>11308</v>
      </c>
      <c r="F2" s="585" t="s">
        <v>244</v>
      </c>
      <c r="G2" s="585" t="s">
        <v>11309</v>
      </c>
      <c r="H2" s="585" t="s">
        <v>337</v>
      </c>
      <c r="I2" s="585" t="s">
        <v>247</v>
      </c>
      <c r="J2" s="585" t="s">
        <v>248</v>
      </c>
      <c r="K2" s="585" t="s">
        <v>245</v>
      </c>
      <c r="L2" s="585" t="s">
        <v>10505</v>
      </c>
      <c r="M2" s="585" t="s">
        <v>9308</v>
      </c>
      <c r="N2" s="585" t="s">
        <v>11310</v>
      </c>
      <c r="O2" s="585" t="s">
        <v>341</v>
      </c>
      <c r="P2" s="585" t="s">
        <v>249</v>
      </c>
      <c r="Q2" s="585" t="s">
        <v>250</v>
      </c>
      <c r="R2" s="585" t="s">
        <v>338</v>
      </c>
      <c r="S2" s="585" t="s">
        <v>251</v>
      </c>
      <c r="T2" s="585" t="s">
        <v>339</v>
      </c>
      <c r="U2" s="585" t="s">
        <v>252</v>
      </c>
      <c r="V2" s="585" t="s">
        <v>11311</v>
      </c>
      <c r="W2" s="585" t="s">
        <v>340</v>
      </c>
      <c r="X2" s="585" t="s">
        <v>11312</v>
      </c>
      <c r="Y2" s="585" t="s">
        <v>11313</v>
      </c>
      <c r="Z2" s="585" t="s">
        <v>253</v>
      </c>
      <c r="AA2" s="585" t="s">
        <v>254</v>
      </c>
    </row>
    <row r="3" spans="1:249" x14ac:dyDescent="0.2">
      <c r="A3" s="585" t="s">
        <v>162</v>
      </c>
      <c r="B3" s="585" t="s">
        <v>161</v>
      </c>
    </row>
    <row r="4" spans="1:249" x14ac:dyDescent="0.2">
      <c r="A4" s="585" t="s">
        <v>162</v>
      </c>
      <c r="B4" s="585" t="s">
        <v>172</v>
      </c>
      <c r="C4" s="585" t="s">
        <v>161</v>
      </c>
    </row>
    <row r="5" spans="1:249" x14ac:dyDescent="0.2">
      <c r="A5" s="585" t="s">
        <v>11314</v>
      </c>
    </row>
    <row r="6" spans="1:249" x14ac:dyDescent="0.2">
      <c r="A6" s="585" t="s">
        <v>11315</v>
      </c>
    </row>
    <row r="7" spans="1:249" x14ac:dyDescent="0.2">
      <c r="A7" s="585" t="s">
        <v>11316</v>
      </c>
    </row>
    <row r="8" spans="1:249" x14ac:dyDescent="0.2">
      <c r="A8" s="585" t="s">
        <v>11317</v>
      </c>
      <c r="B8" s="585" t="s">
        <v>11318</v>
      </c>
    </row>
    <row r="9" spans="1:249" x14ac:dyDescent="0.2">
      <c r="A9" s="585" t="s">
        <v>11319</v>
      </c>
      <c r="B9" s="585" t="s">
        <v>11320</v>
      </c>
    </row>
    <row r="10" spans="1:249" x14ac:dyDescent="0.2">
      <c r="A10" s="585" t="s">
        <v>11321</v>
      </c>
      <c r="B10" s="585" t="s">
        <v>11322</v>
      </c>
      <c r="C10" s="585" t="s">
        <v>11323</v>
      </c>
      <c r="D10" s="585" t="s">
        <v>11324</v>
      </c>
      <c r="E10" s="585" t="s">
        <v>11325</v>
      </c>
      <c r="F10" s="585" t="s">
        <v>11326</v>
      </c>
      <c r="G10" s="585" t="s">
        <v>11327</v>
      </c>
      <c r="H10" s="585" t="s">
        <v>11328</v>
      </c>
      <c r="I10" s="585" t="s">
        <v>11329</v>
      </c>
      <c r="J10" s="585" t="s">
        <v>11330</v>
      </c>
      <c r="K10" s="585" t="s">
        <v>11331</v>
      </c>
      <c r="L10" s="585" t="s">
        <v>334</v>
      </c>
      <c r="M10" s="585" t="s">
        <v>11332</v>
      </c>
      <c r="N10" s="585" t="s">
        <v>11333</v>
      </c>
      <c r="O10" s="585" t="s">
        <v>11334</v>
      </c>
      <c r="P10" s="585" t="s">
        <v>11335</v>
      </c>
      <c r="Q10" s="585" t="s">
        <v>11336</v>
      </c>
      <c r="R10" s="585" t="s">
        <v>11337</v>
      </c>
      <c r="S10" s="585" t="s">
        <v>11338</v>
      </c>
      <c r="T10" s="585" t="s">
        <v>335</v>
      </c>
      <c r="U10" s="585" t="s">
        <v>11339</v>
      </c>
      <c r="V10" s="585" t="s">
        <v>7640</v>
      </c>
      <c r="W10" s="585" t="s">
        <v>11340</v>
      </c>
      <c r="X10" s="585" t="s">
        <v>11341</v>
      </c>
      <c r="Y10" s="585" t="s">
        <v>11342</v>
      </c>
      <c r="Z10" s="585" t="s">
        <v>11343</v>
      </c>
      <c r="AA10" s="585" t="s">
        <v>11344</v>
      </c>
      <c r="AB10" s="585" t="s">
        <v>11345</v>
      </c>
      <c r="AC10" s="585" t="s">
        <v>11346</v>
      </c>
      <c r="AD10" s="585" t="s">
        <v>11347</v>
      </c>
      <c r="AE10" s="585" t="s">
        <v>11348</v>
      </c>
      <c r="AF10" s="585" t="s">
        <v>11349</v>
      </c>
      <c r="AG10" s="585" t="s">
        <v>11350</v>
      </c>
      <c r="AH10" s="585" t="s">
        <v>11351</v>
      </c>
      <c r="AI10" s="585" t="s">
        <v>11352</v>
      </c>
      <c r="AJ10" s="585" t="s">
        <v>11353</v>
      </c>
      <c r="AK10" s="585" t="s">
        <v>11354</v>
      </c>
      <c r="AL10" s="585" t="s">
        <v>11355</v>
      </c>
      <c r="AM10" s="585" t="s">
        <v>11356</v>
      </c>
      <c r="AN10" s="585" t="s">
        <v>11357</v>
      </c>
      <c r="AO10" s="585" t="s">
        <v>11358</v>
      </c>
      <c r="AP10" s="585" t="s">
        <v>11359</v>
      </c>
      <c r="AQ10" s="585" t="s">
        <v>11360</v>
      </c>
      <c r="AR10" s="585" t="s">
        <v>11361</v>
      </c>
      <c r="AS10" s="585" t="s">
        <v>11362</v>
      </c>
      <c r="AT10" s="585" t="s">
        <v>11363</v>
      </c>
      <c r="AU10" s="585" t="s">
        <v>11364</v>
      </c>
      <c r="AV10" s="585" t="s">
        <v>11365</v>
      </c>
      <c r="AW10" s="585" t="s">
        <v>11366</v>
      </c>
      <c r="AX10" s="585" t="s">
        <v>11367</v>
      </c>
      <c r="AY10" s="585" t="s">
        <v>11368</v>
      </c>
      <c r="AZ10" s="585" t="s">
        <v>11369</v>
      </c>
      <c r="BA10" s="585" t="s">
        <v>11370</v>
      </c>
      <c r="BB10" s="585" t="s">
        <v>11371</v>
      </c>
      <c r="BC10" s="585" t="s">
        <v>336</v>
      </c>
      <c r="BD10" s="585" t="s">
        <v>11308</v>
      </c>
      <c r="BE10" s="585" t="s">
        <v>244</v>
      </c>
      <c r="BF10" s="585" t="s">
        <v>11372</v>
      </c>
      <c r="BG10" s="585" t="s">
        <v>11309</v>
      </c>
      <c r="BH10" s="585" t="s">
        <v>11373</v>
      </c>
      <c r="BI10" s="585" t="s">
        <v>11374</v>
      </c>
      <c r="BJ10" s="585" t="s">
        <v>11375</v>
      </c>
      <c r="BK10" s="585" t="s">
        <v>11376</v>
      </c>
      <c r="BL10" s="585" t="s">
        <v>337</v>
      </c>
      <c r="BM10" s="585" t="s">
        <v>11377</v>
      </c>
      <c r="BN10" s="585" t="s">
        <v>11378</v>
      </c>
      <c r="BO10" s="585" t="s">
        <v>11379</v>
      </c>
      <c r="BP10" s="585" t="s">
        <v>247</v>
      </c>
      <c r="BQ10" s="585" t="s">
        <v>11380</v>
      </c>
      <c r="BR10" s="585" t="s">
        <v>248</v>
      </c>
      <c r="BS10" s="585" t="s">
        <v>11381</v>
      </c>
      <c r="BT10" s="585" t="s">
        <v>11382</v>
      </c>
      <c r="BU10" s="585" t="s">
        <v>11383</v>
      </c>
      <c r="BV10" s="585" t="s">
        <v>11384</v>
      </c>
      <c r="BW10" s="585" t="s">
        <v>245</v>
      </c>
      <c r="BX10" s="585" t="s">
        <v>11385</v>
      </c>
      <c r="BY10" s="585" t="s">
        <v>11386</v>
      </c>
      <c r="BZ10" s="585" t="s">
        <v>11387</v>
      </c>
      <c r="CA10" s="585" t="s">
        <v>11388</v>
      </c>
      <c r="CB10" s="585" t="s">
        <v>11389</v>
      </c>
      <c r="CC10" s="585" t="s">
        <v>11390</v>
      </c>
      <c r="CD10" s="585" t="s">
        <v>11391</v>
      </c>
      <c r="CE10" s="585" t="s">
        <v>11392</v>
      </c>
      <c r="CF10" s="585" t="s">
        <v>11393</v>
      </c>
      <c r="CG10" s="585" t="s">
        <v>11394</v>
      </c>
      <c r="CH10" s="585" t="s">
        <v>11395</v>
      </c>
      <c r="CI10" s="585" t="s">
        <v>11396</v>
      </c>
      <c r="CJ10" s="585" t="s">
        <v>11397</v>
      </c>
      <c r="CK10" s="585" t="s">
        <v>10505</v>
      </c>
      <c r="CL10" s="585" t="s">
        <v>11398</v>
      </c>
      <c r="CM10" s="585" t="s">
        <v>11399</v>
      </c>
      <c r="CN10" s="585" t="s">
        <v>11400</v>
      </c>
      <c r="CO10" s="585" t="s">
        <v>11401</v>
      </c>
      <c r="CP10" s="585" t="s">
        <v>11402</v>
      </c>
      <c r="CQ10" s="585" t="s">
        <v>11403</v>
      </c>
      <c r="CR10" s="585" t="s">
        <v>11404</v>
      </c>
      <c r="CS10" s="585" t="s">
        <v>11405</v>
      </c>
      <c r="CT10" s="585" t="s">
        <v>9308</v>
      </c>
      <c r="CU10" s="585" t="s">
        <v>11406</v>
      </c>
      <c r="CV10" s="585" t="s">
        <v>11310</v>
      </c>
      <c r="CW10" s="585" t="s">
        <v>202</v>
      </c>
      <c r="CX10" s="585" t="s">
        <v>341</v>
      </c>
      <c r="CY10" s="585" t="s">
        <v>11407</v>
      </c>
      <c r="CZ10" s="585" t="s">
        <v>11408</v>
      </c>
      <c r="DA10" s="585" t="s">
        <v>11409</v>
      </c>
      <c r="DB10" s="585" t="s">
        <v>11410</v>
      </c>
      <c r="DC10" s="585" t="s">
        <v>11411</v>
      </c>
      <c r="DD10" s="585" t="s">
        <v>11412</v>
      </c>
      <c r="DE10" s="585" t="s">
        <v>11413</v>
      </c>
      <c r="DF10" s="585" t="s">
        <v>249</v>
      </c>
      <c r="DG10" s="585" t="s">
        <v>11414</v>
      </c>
      <c r="DH10" s="585" t="s">
        <v>11415</v>
      </c>
      <c r="DI10" s="585" t="s">
        <v>11416</v>
      </c>
      <c r="DJ10" s="585" t="s">
        <v>11417</v>
      </c>
      <c r="DK10" s="585" t="s">
        <v>11418</v>
      </c>
      <c r="DL10" s="585" t="s">
        <v>11419</v>
      </c>
      <c r="DM10" s="585" t="s">
        <v>11420</v>
      </c>
      <c r="DN10" s="585" t="s">
        <v>11421</v>
      </c>
      <c r="DO10" s="585" t="s">
        <v>11422</v>
      </c>
      <c r="DP10" s="585" t="s">
        <v>11423</v>
      </c>
      <c r="DQ10" s="585" t="s">
        <v>11424</v>
      </c>
      <c r="DR10" s="585" t="s">
        <v>11425</v>
      </c>
      <c r="DS10" s="585" t="s">
        <v>11426</v>
      </c>
      <c r="DT10" s="585" t="s">
        <v>11427</v>
      </c>
      <c r="DU10" s="585" t="s">
        <v>11428</v>
      </c>
      <c r="DV10" s="585" t="s">
        <v>11429</v>
      </c>
      <c r="DW10" s="585" t="s">
        <v>11430</v>
      </c>
      <c r="DX10" s="585" t="s">
        <v>11431</v>
      </c>
      <c r="DY10" s="585" t="s">
        <v>11432</v>
      </c>
      <c r="DZ10" s="585" t="s">
        <v>11433</v>
      </c>
      <c r="EA10" s="585" t="s">
        <v>11434</v>
      </c>
      <c r="EB10" s="585" t="s">
        <v>11435</v>
      </c>
      <c r="EC10" s="585" t="s">
        <v>250</v>
      </c>
      <c r="ED10" s="585" t="s">
        <v>338</v>
      </c>
      <c r="EE10" s="585" t="s">
        <v>251</v>
      </c>
      <c r="EF10" s="585" t="s">
        <v>11436</v>
      </c>
      <c r="EG10" s="585" t="s">
        <v>11437</v>
      </c>
      <c r="EH10" s="585" t="s">
        <v>11438</v>
      </c>
      <c r="EI10" s="585" t="s">
        <v>11439</v>
      </c>
      <c r="EJ10" s="585" t="s">
        <v>11440</v>
      </c>
      <c r="EK10" s="585" t="s">
        <v>11441</v>
      </c>
      <c r="EL10" s="585" t="s">
        <v>11442</v>
      </c>
      <c r="EM10" s="585" t="s">
        <v>11443</v>
      </c>
      <c r="EN10" s="585" t="s">
        <v>11444</v>
      </c>
      <c r="EO10" s="585" t="s">
        <v>11445</v>
      </c>
      <c r="EP10" s="585" t="s">
        <v>11446</v>
      </c>
      <c r="EQ10" s="585" t="s">
        <v>11447</v>
      </c>
      <c r="ER10" s="585" t="s">
        <v>11448</v>
      </c>
      <c r="ES10" s="585" t="s">
        <v>11449</v>
      </c>
      <c r="ET10" s="585" t="s">
        <v>11450</v>
      </c>
      <c r="EU10" s="585" t="s">
        <v>11451</v>
      </c>
      <c r="EV10" s="585" t="s">
        <v>11452</v>
      </c>
      <c r="EW10" s="585" t="s">
        <v>339</v>
      </c>
      <c r="EX10" s="585" t="s">
        <v>11453</v>
      </c>
      <c r="EY10" s="585" t="s">
        <v>11454</v>
      </c>
      <c r="EZ10" s="585" t="s">
        <v>11455</v>
      </c>
      <c r="FA10" s="585" t="s">
        <v>11456</v>
      </c>
      <c r="FB10" s="585" t="s">
        <v>11457</v>
      </c>
      <c r="FC10" s="585" t="s">
        <v>11458</v>
      </c>
      <c r="FD10" s="585" t="s">
        <v>11459</v>
      </c>
      <c r="FE10" s="585" t="s">
        <v>11460</v>
      </c>
      <c r="FF10" s="585" t="s">
        <v>11461</v>
      </c>
      <c r="FG10" s="585" t="s">
        <v>11462</v>
      </c>
      <c r="FH10" s="585" t="s">
        <v>11463</v>
      </c>
      <c r="FI10" s="585" t="s">
        <v>11464</v>
      </c>
      <c r="FJ10" s="585" t="s">
        <v>252</v>
      </c>
      <c r="FK10" s="585" t="s">
        <v>11465</v>
      </c>
      <c r="FL10" s="585" t="s">
        <v>11466</v>
      </c>
      <c r="FM10" s="585" t="s">
        <v>11467</v>
      </c>
      <c r="FN10" s="585" t="s">
        <v>11468</v>
      </c>
      <c r="FO10" s="585" t="s">
        <v>11469</v>
      </c>
      <c r="FP10" s="585" t="s">
        <v>11470</v>
      </c>
      <c r="FQ10" s="585" t="s">
        <v>11471</v>
      </c>
      <c r="FR10" s="585" t="s">
        <v>11472</v>
      </c>
      <c r="FS10" s="585" t="s">
        <v>11473</v>
      </c>
      <c r="FT10" s="585" t="s">
        <v>11474</v>
      </c>
      <c r="FU10" s="585" t="s">
        <v>11475</v>
      </c>
      <c r="FV10" s="585" t="s">
        <v>11476</v>
      </c>
      <c r="FW10" s="585" t="s">
        <v>11311</v>
      </c>
      <c r="FX10" s="585" t="s">
        <v>11477</v>
      </c>
      <c r="FY10" s="585" t="s">
        <v>11478</v>
      </c>
      <c r="FZ10" s="585" t="s">
        <v>11479</v>
      </c>
      <c r="GA10" s="585" t="s">
        <v>11480</v>
      </c>
      <c r="GB10" s="585" t="s">
        <v>340</v>
      </c>
      <c r="GC10" s="585" t="s">
        <v>11481</v>
      </c>
      <c r="GD10" s="585" t="s">
        <v>11482</v>
      </c>
      <c r="GE10" s="585" t="s">
        <v>11483</v>
      </c>
      <c r="GF10" s="585" t="s">
        <v>11484</v>
      </c>
      <c r="GG10" s="585" t="s">
        <v>11312</v>
      </c>
      <c r="GH10" s="585" t="s">
        <v>11485</v>
      </c>
      <c r="GI10" s="585" t="s">
        <v>11486</v>
      </c>
      <c r="GJ10" s="585" t="s">
        <v>11487</v>
      </c>
      <c r="GK10" s="585" t="s">
        <v>11488</v>
      </c>
      <c r="GL10" s="585" t="s">
        <v>11489</v>
      </c>
      <c r="GM10" s="585" t="s">
        <v>11490</v>
      </c>
      <c r="GN10" s="585" t="s">
        <v>11491</v>
      </c>
      <c r="GO10" s="585" t="s">
        <v>11313</v>
      </c>
      <c r="GP10" s="585" t="s">
        <v>11492</v>
      </c>
      <c r="GQ10" s="585" t="s">
        <v>11493</v>
      </c>
      <c r="GR10" s="585" t="s">
        <v>253</v>
      </c>
      <c r="GS10" s="585" t="s">
        <v>11494</v>
      </c>
      <c r="GT10" s="585" t="s">
        <v>254</v>
      </c>
      <c r="GU10" s="585" t="s">
        <v>11495</v>
      </c>
      <c r="GV10" s="585" t="s">
        <v>11496</v>
      </c>
      <c r="GW10" s="585" t="s">
        <v>11497</v>
      </c>
      <c r="GX10" s="585" t="s">
        <v>11498</v>
      </c>
      <c r="GY10" s="585" t="s">
        <v>11499</v>
      </c>
      <c r="GZ10" s="585" t="s">
        <v>11500</v>
      </c>
      <c r="HA10" s="585" t="s">
        <v>11501</v>
      </c>
      <c r="HB10" s="585" t="s">
        <v>11502</v>
      </c>
      <c r="HC10" s="585" t="s">
        <v>11503</v>
      </c>
      <c r="HD10" s="585" t="s">
        <v>11504</v>
      </c>
      <c r="HE10" s="585" t="s">
        <v>11505</v>
      </c>
      <c r="HF10" s="585" t="s">
        <v>11506</v>
      </c>
      <c r="HG10" s="585" t="s">
        <v>11507</v>
      </c>
      <c r="HH10" s="585" t="s">
        <v>11508</v>
      </c>
      <c r="HI10" s="585" t="s">
        <v>11509</v>
      </c>
      <c r="HJ10" s="585" t="s">
        <v>11510</v>
      </c>
      <c r="HK10" s="585" t="s">
        <v>11511</v>
      </c>
      <c r="HL10" s="585" t="s">
        <v>11512</v>
      </c>
      <c r="HM10" s="585" t="s">
        <v>11513</v>
      </c>
      <c r="HN10" s="585" t="s">
        <v>11514</v>
      </c>
      <c r="HO10" s="585" t="s">
        <v>11515</v>
      </c>
      <c r="HP10" s="585" t="s">
        <v>11516</v>
      </c>
      <c r="HQ10" s="585" t="s">
        <v>11517</v>
      </c>
      <c r="HR10" s="585" t="s">
        <v>11518</v>
      </c>
      <c r="HS10" s="585" t="s">
        <v>11519</v>
      </c>
      <c r="HT10" s="585" t="s">
        <v>11520</v>
      </c>
      <c r="HU10" s="585" t="s">
        <v>11521</v>
      </c>
      <c r="HV10" s="585" t="s">
        <v>11522</v>
      </c>
      <c r="HW10" s="585" t="s">
        <v>11523</v>
      </c>
      <c r="HX10" s="585" t="s">
        <v>11524</v>
      </c>
      <c r="HY10" s="585" t="s">
        <v>11525</v>
      </c>
      <c r="HZ10" s="585" t="s">
        <v>11526</v>
      </c>
      <c r="IA10" s="585" t="s">
        <v>11527</v>
      </c>
      <c r="IB10" s="585" t="s">
        <v>11528</v>
      </c>
      <c r="IC10" s="585" t="s">
        <v>11529</v>
      </c>
      <c r="ID10" s="585" t="s">
        <v>11530</v>
      </c>
      <c r="IE10" s="585" t="s">
        <v>11531</v>
      </c>
      <c r="IF10" s="585" t="s">
        <v>11532</v>
      </c>
      <c r="IG10" s="585" t="s">
        <v>11533</v>
      </c>
      <c r="IH10" s="585" t="s">
        <v>11534</v>
      </c>
      <c r="II10" s="585" t="s">
        <v>11535</v>
      </c>
      <c r="IJ10" s="585" t="s">
        <v>11536</v>
      </c>
      <c r="IK10" s="585" t="s">
        <v>11537</v>
      </c>
      <c r="IL10" s="585" t="s">
        <v>11538</v>
      </c>
      <c r="IM10" s="585" t="s">
        <v>11539</v>
      </c>
      <c r="IN10" s="585" t="s">
        <v>11540</v>
      </c>
      <c r="IO10" s="585" t="s">
        <v>11541</v>
      </c>
    </row>
    <row r="11" spans="1:249" x14ac:dyDescent="0.2">
      <c r="A11" s="585" t="s">
        <v>8492</v>
      </c>
      <c r="B11" s="585" t="s">
        <v>314</v>
      </c>
      <c r="C11" s="585" t="s">
        <v>8493</v>
      </c>
    </row>
  </sheetData>
  <sheetProtection algorithmName="SHA-512" hashValue="oUIGkU59f9lhWD/kAZeKMfeYeK6mlfcefRmp6waDbOiYrE1HOBXrjPqH5oq/C9znU8aOIlxckW50TFAbqVn1Xg==" saltValue="oYzWP56t3qmuvPlw7RSbd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4D095-4D39-4553-82EF-A186DA75D561}">
  <sheetPr>
    <tabColor theme="7" tint="0.59999389629810485"/>
  </sheetPr>
  <dimension ref="B2:F21"/>
  <sheetViews>
    <sheetView workbookViewId="0">
      <selection activeCell="D3" sqref="D3"/>
    </sheetView>
  </sheetViews>
  <sheetFormatPr defaultRowHeight="15" x14ac:dyDescent="0.25"/>
  <cols>
    <col min="3" max="3" width="95.42578125" bestFit="1" customWidth="1"/>
    <col min="4" max="4" width="18.7109375" customWidth="1"/>
    <col min="5" max="6" width="9.140625" hidden="1" customWidth="1"/>
  </cols>
  <sheetData>
    <row r="2" spans="2:6" x14ac:dyDescent="0.25">
      <c r="B2" s="443" t="s">
        <v>11069</v>
      </c>
      <c r="C2" s="443" t="s">
        <v>11067</v>
      </c>
      <c r="D2" s="443" t="s">
        <v>11068</v>
      </c>
    </row>
    <row r="3" spans="2:6" ht="18.75" customHeight="1" x14ac:dyDescent="0.25">
      <c r="B3" s="444">
        <v>1</v>
      </c>
      <c r="C3" s="444" t="s">
        <v>11056</v>
      </c>
      <c r="D3" s="445"/>
      <c r="E3" t="str">
        <f t="shared" ref="E3:E21" si="0">IF(D3="Reported","/"&amp;C3&amp;" Rows {Z}@ForceFilingCode:true",IF(D3="Not reported","/"&amp;C3&amp;" Rows {Z}@ForceFilingCode:false",""))</f>
        <v/>
      </c>
      <c r="F3" t="str">
        <f t="shared" ref="F3:F21" si="1">IF(D3="Reported","//"&amp;C3&amp;" Rows {Z}@ForceFilingCode:true",IF(D3="Not reported","//"&amp;C3&amp;" Rows {Z}@ForceFilingCode:false",""))</f>
        <v/>
      </c>
    </row>
    <row r="4" spans="2:6" ht="18.75" customHeight="1" x14ac:dyDescent="0.25">
      <c r="B4" s="444">
        <v>1</v>
      </c>
      <c r="C4" s="444" t="s">
        <v>11057</v>
      </c>
      <c r="D4" s="445"/>
      <c r="E4" t="str">
        <f t="shared" si="0"/>
        <v/>
      </c>
      <c r="F4" t="str">
        <f t="shared" si="1"/>
        <v/>
      </c>
    </row>
    <row r="5" spans="2:6" x14ac:dyDescent="0.25">
      <c r="B5" s="444">
        <v>1</v>
      </c>
      <c r="C5" s="444" t="s">
        <v>11058</v>
      </c>
      <c r="D5" s="445"/>
      <c r="E5" t="str">
        <f t="shared" si="0"/>
        <v/>
      </c>
      <c r="F5" t="str">
        <f t="shared" si="1"/>
        <v/>
      </c>
    </row>
    <row r="6" spans="2:6" x14ac:dyDescent="0.25">
      <c r="B6" s="444">
        <v>1</v>
      </c>
      <c r="C6" s="444" t="s">
        <v>11059</v>
      </c>
      <c r="D6" s="445"/>
      <c r="E6" t="str">
        <f t="shared" si="0"/>
        <v/>
      </c>
      <c r="F6" t="str">
        <f t="shared" si="1"/>
        <v/>
      </c>
    </row>
    <row r="7" spans="2:6" x14ac:dyDescent="0.25">
      <c r="B7" s="444">
        <v>1</v>
      </c>
      <c r="C7" s="444" t="s">
        <v>11060</v>
      </c>
      <c r="D7" s="445"/>
      <c r="E7" t="str">
        <f t="shared" si="0"/>
        <v/>
      </c>
      <c r="F7" t="str">
        <f t="shared" si="1"/>
        <v/>
      </c>
    </row>
    <row r="8" spans="2:6" ht="30" x14ac:dyDescent="0.25">
      <c r="B8" s="444">
        <v>2</v>
      </c>
      <c r="C8" s="444" t="s">
        <v>146</v>
      </c>
      <c r="D8" s="445"/>
      <c r="E8" t="str">
        <f t="shared" si="0"/>
        <v/>
      </c>
      <c r="F8" t="str">
        <f t="shared" si="1"/>
        <v/>
      </c>
    </row>
    <row r="9" spans="2:6" x14ac:dyDescent="0.25">
      <c r="B9" s="444">
        <v>2</v>
      </c>
      <c r="C9" s="444" t="s">
        <v>141</v>
      </c>
      <c r="D9" s="445"/>
      <c r="E9" t="str">
        <f t="shared" si="0"/>
        <v/>
      </c>
      <c r="F9" t="str">
        <f t="shared" si="1"/>
        <v/>
      </c>
    </row>
    <row r="10" spans="2:6" x14ac:dyDescent="0.25">
      <c r="B10" s="444">
        <v>2</v>
      </c>
      <c r="C10" s="444" t="s">
        <v>144</v>
      </c>
      <c r="D10" s="445"/>
      <c r="E10" t="str">
        <f t="shared" si="0"/>
        <v/>
      </c>
      <c r="F10" t="str">
        <f t="shared" si="1"/>
        <v/>
      </c>
    </row>
    <row r="11" spans="2:6" x14ac:dyDescent="0.25">
      <c r="B11" s="444">
        <v>3</v>
      </c>
      <c r="C11" s="444" t="s">
        <v>11061</v>
      </c>
      <c r="D11" s="445"/>
      <c r="E11" t="str">
        <f t="shared" si="0"/>
        <v/>
      </c>
      <c r="F11" t="str">
        <f t="shared" si="1"/>
        <v/>
      </c>
    </row>
    <row r="12" spans="2:6" ht="30" x14ac:dyDescent="0.25">
      <c r="B12" s="444">
        <v>3</v>
      </c>
      <c r="C12" s="444" t="s">
        <v>11062</v>
      </c>
      <c r="D12" s="445"/>
      <c r="E12" t="str">
        <f t="shared" si="0"/>
        <v/>
      </c>
      <c r="F12" t="str">
        <f t="shared" si="1"/>
        <v/>
      </c>
    </row>
    <row r="13" spans="2:6" ht="30" x14ac:dyDescent="0.25">
      <c r="B13" s="444">
        <v>3</v>
      </c>
      <c r="C13" s="444" t="s">
        <v>125</v>
      </c>
      <c r="D13" s="445"/>
      <c r="E13" t="str">
        <f t="shared" si="0"/>
        <v/>
      </c>
      <c r="F13" t="str">
        <f t="shared" si="1"/>
        <v/>
      </c>
    </row>
    <row r="14" spans="2:6" x14ac:dyDescent="0.25">
      <c r="B14" s="444">
        <v>3</v>
      </c>
      <c r="C14" s="444" t="s">
        <v>11063</v>
      </c>
      <c r="D14" s="445"/>
      <c r="E14" t="str">
        <f t="shared" si="0"/>
        <v/>
      </c>
      <c r="F14" t="str">
        <f t="shared" si="1"/>
        <v/>
      </c>
    </row>
    <row r="15" spans="2:6" ht="30" x14ac:dyDescent="0.25">
      <c r="B15" s="444">
        <v>3</v>
      </c>
      <c r="C15" s="444" t="s">
        <v>1839</v>
      </c>
      <c r="D15" s="445"/>
      <c r="E15" t="str">
        <f t="shared" si="0"/>
        <v/>
      </c>
      <c r="F15" t="str">
        <f t="shared" si="1"/>
        <v/>
      </c>
    </row>
    <row r="16" spans="2:6" x14ac:dyDescent="0.25">
      <c r="B16" s="444">
        <v>3</v>
      </c>
      <c r="C16" s="444" t="s">
        <v>1936</v>
      </c>
      <c r="D16" s="445"/>
      <c r="E16" t="str">
        <f t="shared" si="0"/>
        <v/>
      </c>
      <c r="F16" t="str">
        <f t="shared" si="1"/>
        <v/>
      </c>
    </row>
    <row r="17" spans="2:6" x14ac:dyDescent="0.25">
      <c r="B17" s="444">
        <v>3</v>
      </c>
      <c r="C17" s="444" t="s">
        <v>151</v>
      </c>
      <c r="D17" s="445"/>
      <c r="E17" t="str">
        <f t="shared" si="0"/>
        <v/>
      </c>
      <c r="F17" t="str">
        <f t="shared" si="1"/>
        <v/>
      </c>
    </row>
    <row r="18" spans="2:6" x14ac:dyDescent="0.25">
      <c r="B18" s="444">
        <v>4</v>
      </c>
      <c r="C18" s="444" t="s">
        <v>2741</v>
      </c>
      <c r="D18" s="445"/>
      <c r="E18" t="str">
        <f t="shared" si="0"/>
        <v/>
      </c>
      <c r="F18" t="str">
        <f t="shared" si="1"/>
        <v/>
      </c>
    </row>
    <row r="19" spans="2:6" x14ac:dyDescent="0.25">
      <c r="B19" s="444">
        <v>4</v>
      </c>
      <c r="C19" s="444" t="s">
        <v>52</v>
      </c>
      <c r="D19" s="445"/>
      <c r="E19" t="str">
        <f t="shared" si="0"/>
        <v/>
      </c>
      <c r="F19" t="str">
        <f t="shared" si="1"/>
        <v/>
      </c>
    </row>
    <row r="20" spans="2:6" x14ac:dyDescent="0.25">
      <c r="B20" s="444">
        <v>4</v>
      </c>
      <c r="C20" s="444" t="s">
        <v>2862</v>
      </c>
      <c r="D20" s="445"/>
      <c r="E20" t="str">
        <f t="shared" si="0"/>
        <v/>
      </c>
      <c r="F20" t="str">
        <f t="shared" si="1"/>
        <v/>
      </c>
    </row>
    <row r="21" spans="2:6" x14ac:dyDescent="0.25">
      <c r="B21" s="444">
        <v>4</v>
      </c>
      <c r="C21" s="444" t="s">
        <v>4</v>
      </c>
      <c r="D21" s="445"/>
      <c r="E21" t="str">
        <f t="shared" si="0"/>
        <v/>
      </c>
      <c r="F21" t="str">
        <f t="shared" si="1"/>
        <v/>
      </c>
    </row>
  </sheetData>
  <dataValidations count="1">
    <dataValidation type="list" allowBlank="1" showInputMessage="1" showErrorMessage="1" sqref="D3:D21" xr:uid="{90617F7D-8062-4AD3-B78C-B4036706E6D8}">
      <formula1>"Reported,Not reported"</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J135"/>
  <sheetViews>
    <sheetView showGridLines="0" zoomScale="70" zoomScaleNormal="70" zoomScaleSheetLayoutView="90" zoomScalePageLayoutView="90" workbookViewId="0">
      <selection activeCell="B1" sqref="B1:G1"/>
    </sheetView>
  </sheetViews>
  <sheetFormatPr defaultColWidth="8.7109375" defaultRowHeight="15" x14ac:dyDescent="0.25"/>
  <cols>
    <col min="1" max="1" width="8.42578125" style="1" bestFit="1" customWidth="1"/>
    <col min="2" max="2" width="8.28515625" style="1" customWidth="1"/>
    <col min="3" max="3" width="21.42578125" style="1" customWidth="1"/>
    <col min="4" max="4" width="32.28515625" style="1" customWidth="1"/>
    <col min="5" max="5" width="88.28515625" style="1" customWidth="1"/>
    <col min="6" max="6" width="13.5703125" style="1" customWidth="1"/>
    <col min="7" max="7" width="22.42578125" style="1" customWidth="1"/>
    <col min="8" max="8" width="8.7109375" style="224"/>
    <col min="9" max="16384" width="8.7109375" style="1"/>
  </cols>
  <sheetData>
    <row r="1" spans="2:8" ht="30" customHeight="1" x14ac:dyDescent="0.25">
      <c r="B1" s="459" t="str">
        <f ca="1">+VLOOKUP(+"Tab7_Cell_"&amp;+REPLACE(REPLACE(CELL("address",B1),1,1,""),2,1,""),'Master translation'!$A$26:$S$862,HLOOKUP(VLOOKUP('1. General Information'!$H$13,'Master translation 1'!$S$2:$T$22,2,FALSE),'Master translation'!$E$23:$S$24,2,FALSE)+4,FALSE)</f>
        <v>Ex-ante contributions to the Single Resolution Fund - reporting form for the 2023 contribution period</v>
      </c>
      <c r="C1" s="460"/>
      <c r="D1" s="460"/>
      <c r="E1" s="460"/>
      <c r="F1" s="460"/>
      <c r="G1" s="460"/>
    </row>
    <row r="2" spans="2:8" s="5" customFormat="1" ht="30" customHeight="1" x14ac:dyDescent="0.25">
      <c r="B2" s="459" t="str">
        <f ca="1">+VLOOKUP(+"Tab7_Cell_"&amp;+REPLACE(REPLACE(CELL("address",B2),1,1,""),2,1,""),'Master translation'!$A$26:$S$862,HLOOKUP(VLOOKUP('1. General Information'!$H$13,'Master translation 1'!$S$2:$T$22,2,FALSE),'Master translation'!$E$23:$S$24,2,FALSE)+4,FALSE)</f>
        <v>Read me</v>
      </c>
      <c r="C2" s="460"/>
      <c r="D2" s="460"/>
      <c r="E2" s="460"/>
      <c r="F2" s="460"/>
      <c r="G2" s="460"/>
      <c r="H2" s="224"/>
    </row>
    <row r="3" spans="2:8" ht="10.15" customHeight="1" x14ac:dyDescent="0.25"/>
    <row r="4" spans="2:8" ht="21" customHeight="1" x14ac:dyDescent="0.25">
      <c r="B4" s="461" t="str">
        <f ca="1">+VLOOKUP(+"Tab7_Cell_"&amp;+REPLACE(REPLACE(CELL("address",B4),1,1,""),2,1,""),'Master translation'!$A$26:$S$862,HLOOKUP(VLOOKUP('1. General Information'!$H$13,'Master translation 1'!$S$2:$T$22,2,FALSE),'Master translation'!$E$23:$S$24,2,FALSE)+4,FALSE)</f>
        <v>Key remarks</v>
      </c>
      <c r="C4" s="461"/>
      <c r="D4" s="461"/>
      <c r="E4" s="461"/>
      <c r="F4" s="461"/>
      <c r="G4" s="461"/>
    </row>
    <row r="5" spans="2:8" ht="3.75" customHeight="1" x14ac:dyDescent="0.25"/>
    <row r="6" spans="2:8" s="30" customFormat="1" ht="15.75" x14ac:dyDescent="0.25">
      <c r="B6" s="174" t="s">
        <v>190</v>
      </c>
      <c r="C6" s="173" t="str">
        <f ca="1">+VLOOKUP(+"Tab7_Cell_"&amp;+REPLACE(REPLACE(CELL("address",C6),1,1,""),2,1,""),'Master translation'!$A$26:$S$862,HLOOKUP(VLOOKUP('1. General Information'!$H$13,'Master translation 1'!$S$2:$T$22,2,FALSE),'Master translation'!$E$23:$S$24,2,FALSE)+4,FALSE)</f>
        <v>Institutions that qualify for the simplified calculation method should follow specific instructions in the reporting form.</v>
      </c>
      <c r="H6" s="272"/>
    </row>
    <row r="7" spans="2:8" s="30" customFormat="1" ht="16.5" customHeight="1" x14ac:dyDescent="0.25">
      <c r="B7" s="174" t="s">
        <v>190</v>
      </c>
      <c r="C7" s="173" t="str">
        <f ca="1">+VLOOKUP(+"Tab7_Cell_"&amp;+REPLACE(REPLACE(CELL("address",C7),1,1,""),2,1,""),'Master translation'!$A$26:$S$862,HLOOKUP(VLOOKUP('1. General Information'!$H$13,'Master translation 1'!$S$2:$T$22,2,FALSE),'Master translation'!$E$23:$S$24,2,FALSE)+4,FALSE)</f>
        <v>All fields with a yellow background should be filled electronically by the institution according to the general instructions below.</v>
      </c>
      <c r="H7" s="272"/>
    </row>
    <row r="8" spans="2:8" s="30" customFormat="1" ht="16.5" customHeight="1" x14ac:dyDescent="0.25">
      <c r="B8" s="174" t="s">
        <v>190</v>
      </c>
      <c r="C8" s="173" t="str">
        <f ca="1">+VLOOKUP(+"Tab7_Cell_"&amp;+REPLACE(REPLACE(CELL("address",C8),1,1,""),2,1,""),'Master translation'!$A$26:$S$862,HLOOKUP(VLOOKUP('1. General Information'!$H$13,'Master translation 1'!$S$2:$T$22,2,FALSE),'Master translation'!$E$23:$S$24,2,FALSE)+4,FALSE)</f>
        <v>Institutions should follow the instructions, definitions and guidance  as set out in this reporting form.</v>
      </c>
      <c r="H8" s="272"/>
    </row>
    <row r="9" spans="2:8" s="30" customFormat="1" ht="16.5" customHeight="1" x14ac:dyDescent="0.25">
      <c r="B9" s="174" t="s">
        <v>190</v>
      </c>
      <c r="C9" s="173" t="str">
        <f ca="1">+VLOOKUP(+"Tab7_Cell_"&amp;+REPLACE(REPLACE(CELL("address",C9),1,1,""),2,1,""),'Master translation'!$A$26:$S$862,HLOOKUP(VLOOKUP('1. General Information'!$H$13,'Master translation 1'!$S$2:$T$22,2,FALSE),'Master translation'!$E$23:$S$24,2,FALSE)+4,FALSE)</f>
        <v>The submission deadline is determined by the National Resolution Authority</v>
      </c>
      <c r="H9" s="272"/>
    </row>
    <row r="10" spans="2:8" ht="3.75" customHeight="1" x14ac:dyDescent="0.25">
      <c r="B10" s="172"/>
      <c r="C10" s="30"/>
      <c r="D10" s="30"/>
      <c r="E10" s="30"/>
      <c r="F10" s="30"/>
    </row>
    <row r="11" spans="2:8" ht="21" customHeight="1" x14ac:dyDescent="0.25">
      <c r="B11" s="462" t="str">
        <f ca="1">+VLOOKUP(+"Tab7_Cell_"&amp;+REPLACE(REPLACE(CELL("address",B11),1,1,""),2,1,""),'Master translation'!$A$26:$S$862,HLOOKUP(VLOOKUP('1. General Information'!$H$13,'Master translation 1'!$S$2:$T$22,2,FALSE),'Master translation'!$E$23:$S$24,2,FALSE)+4,FALSE)</f>
        <v>A. Objective and structure of the reporting form</v>
      </c>
      <c r="C11" s="462"/>
      <c r="D11" s="462"/>
      <c r="E11" s="462"/>
      <c r="F11" s="462"/>
      <c r="G11" s="462"/>
    </row>
    <row r="12" spans="2:8" ht="3.75" customHeight="1" x14ac:dyDescent="0.25"/>
    <row r="13" spans="2:8" ht="32.65" customHeight="1" x14ac:dyDescent="0.25">
      <c r="B13" s="449" t="str">
        <f ca="1">+VLOOKUP(+"Tab7_Cell_"&amp;+REPLACE(REPLACE(CELL("address",B13),1,1,""),2,1,""),'Master translation'!$A$26:$S$862,HLOOKUP(VLOOKUP('1. General Information'!$H$13,'Master translation 1'!$S$2:$T$22,2,FALSE),'Master translation'!$E$23:$S$24,2,FALSE)+4,FALSE)</f>
        <v>The objective of the reporting form is to collect the information necessary for the calculation of the individual ex-ante contributions to the Single Resolution Fund (hereafter “SRF”) to be paid by each institution in scope in the 2023 contribution period.</v>
      </c>
      <c r="C13" s="449"/>
      <c r="D13" s="449"/>
      <c r="E13" s="449"/>
      <c r="F13" s="449"/>
      <c r="G13" s="449"/>
    </row>
    <row r="14" spans="2:8" ht="4.3499999999999996" customHeight="1" x14ac:dyDescent="0.25">
      <c r="B14" s="30"/>
      <c r="C14" s="30"/>
      <c r="D14" s="30"/>
    </row>
    <row r="15" spans="2:8" ht="60.75" customHeight="1" x14ac:dyDescent="0.25">
      <c r="B15" s="449" t="str">
        <f ca="1">+VLOOKUP(+"Tab7_Cell_"&amp;+REPLACE(REPLACE(CELL("address",B15),1,1,""),2,1,""),'Master translation'!$A$26:$S$862,HLOOKUP(VLOOKUP('1. General Information'!$H$13,'Master translation 1'!$S$2:$T$22,2,FALSE),'Master translation'!$E$23:$S$24,2,FALSE)+4,FALSE)</f>
        <v>The Single Resolution Board (hereafter “SRB”) applies the methodology set out in the Commission Delegated Regulation (EU) 2015/63 (hereafter “Delegated Regulation”) for the calculation of the amounts of the individual annual ex-ante contributions. The main legal basis for this data collection and the subsequent calculation of the contributions are the Delegated Regulation and the Council Implementing Regulation (EU) 2015/81 (hereafter "Implementing Regulation").</v>
      </c>
      <c r="C15" s="449"/>
      <c r="D15" s="449"/>
      <c r="E15" s="449"/>
      <c r="F15" s="449"/>
      <c r="G15" s="449"/>
    </row>
    <row r="16" spans="2:8" ht="4.3499999999999996" customHeight="1" x14ac:dyDescent="0.25">
      <c r="B16" s="448"/>
      <c r="C16" s="448"/>
      <c r="D16" s="448"/>
      <c r="E16" s="448"/>
      <c r="F16" s="448"/>
      <c r="G16" s="448"/>
    </row>
    <row r="17" spans="1:10" ht="32.25" customHeight="1" x14ac:dyDescent="0.25">
      <c r="B17" s="449" t="str">
        <f ca="1">+VLOOKUP(+"Tab7_Cell_"&amp;+REPLACE(REPLACE(CELL("address",B17),1,1,""),2,1,""),'Master translation'!$A$26:$S$862,HLOOKUP(VLOOKUP('1. General Information'!$H$13,'Master translation 1'!$S$2:$T$22,2,FALSE),'Master translation'!$E$23:$S$24,2,FALSE)+4,FALSE)</f>
        <v xml:space="preserve">Pursuant to Article 70 of the Regulation (EU) No 806/2014 (hereafter “SRM Regulation”), each year the calculation of the contributions for individual institutions shall be based on:
</v>
      </c>
      <c r="C17" s="449"/>
      <c r="D17" s="449"/>
      <c r="E17" s="449"/>
      <c r="F17" s="449"/>
      <c r="G17" s="449"/>
    </row>
    <row r="18" spans="1:10" ht="52.5" customHeight="1" x14ac:dyDescent="0.25">
      <c r="B18" s="171" t="s">
        <v>190</v>
      </c>
      <c r="C18" s="449" t="str">
        <f ca="1">+VLOOKUP(+"Tab7_Cell_"&amp;+REPLACE(REPLACE(CELL("address",C18),1,1,""),2,1,""),'Master translation'!$A$26:$S$862,HLOOKUP(VLOOKUP('1. General Information'!$H$13,'Master translation 1'!$S$2:$T$22,2,FALSE),'Master translation'!$E$23:$S$24,2,FALSE)+4,FALSE)</f>
        <v>a contribution that is calculated pro-rata to the amount of an individual institution’s liabilities excluding own funds less covered deposits, with respect to the aggregated liabilities excluding own funds less covered deposits of all the institutions authorised in the territories of all the participating Member States (basic annual contribution); and</v>
      </c>
      <c r="D18" s="449"/>
      <c r="E18" s="449"/>
      <c r="F18" s="449"/>
      <c r="G18" s="449"/>
    </row>
    <row r="19" spans="1:10" ht="15.75" customHeight="1" x14ac:dyDescent="0.25">
      <c r="B19" s="171" t="s">
        <v>190</v>
      </c>
      <c r="C19" s="449" t="str">
        <f ca="1">+VLOOKUP(+"Tab7_Cell_"&amp;+REPLACE(REPLACE(CELL("address",C19),1,1,""),2,1,""),'Master translation'!$A$26:$S$862,HLOOKUP(VLOOKUP('1. General Information'!$H$13,'Master translation 1'!$S$2:$T$22,2,FALSE),'Master translation'!$E$23:$S$24,2,FALSE)+4,FALSE)</f>
        <v>a contribution that is calculated depending on the risk profile of the institution (risk-adjusted contribution).</v>
      </c>
      <c r="D19" s="449"/>
      <c r="E19" s="449"/>
      <c r="F19" s="449"/>
      <c r="G19" s="449"/>
    </row>
    <row r="20" spans="1:10" ht="15.6" customHeight="1" x14ac:dyDescent="0.25">
      <c r="B20" s="29"/>
      <c r="C20" s="29"/>
      <c r="D20" s="29"/>
      <c r="E20" s="29"/>
      <c r="F20" s="29"/>
      <c r="G20" s="29"/>
    </row>
    <row r="21" spans="1:10" ht="16.149999999999999" customHeight="1" x14ac:dyDescent="0.25">
      <c r="B21" s="448" t="str">
        <f ca="1">+VLOOKUP(+"Tab7_Cell_"&amp;+REPLACE(REPLACE(CELL("address",B21),1,1,""),2,1,""),'Master translation'!$A$26:$S$862,HLOOKUP(VLOOKUP('1. General Information'!$H$13,'Master translation 1'!$S$2:$T$22,2,FALSE),'Master translation'!$E$23:$S$24,2,FALSE)+4,FALSE)</f>
        <v>The reporting form consists of the following six tabs:</v>
      </c>
      <c r="C21" s="448"/>
      <c r="D21" s="448"/>
      <c r="E21" s="448"/>
      <c r="F21" s="448"/>
      <c r="G21" s="448"/>
    </row>
    <row r="22" spans="1:10" ht="4.1500000000000004" customHeight="1" x14ac:dyDescent="0.25">
      <c r="B22" s="30"/>
      <c r="C22" s="30"/>
      <c r="D22" s="30"/>
    </row>
    <row r="23" spans="1:10" ht="70.150000000000006" customHeight="1" x14ac:dyDescent="0.25">
      <c r="B23" s="295" t="s">
        <v>189</v>
      </c>
      <c r="C23" s="276" t="str">
        <f ca="1">+VLOOKUP(+"Tab7_Cell_"&amp;+REPLACE(REPLACE(CELL("address",C23),1,1,""),2,1,""),'Master translation'!$A$26:$S$862,HLOOKUP(VLOOKUP('1. General Information'!$H$13,'Master translation 1'!$S$2:$T$22,2,FALSE),'Master translation'!$E$23:$S$24,2,FALSE)+4,FALSE)</f>
        <v>General information:</v>
      </c>
      <c r="D23" s="447" t="str">
        <f ca="1">+VLOOKUP(+"Tab7_Cell_"&amp;+REPLACE(REPLACE(CELL("address",D23),1,1,""),2,1,""),'Master translation'!$A$26:$S$862,HLOOKUP(VLOOKUP('1. General Information'!$H$13,'Master translation 1'!$S$2:$T$22,2,FALSE),'Master translation'!$E$23:$S$24,2,FALSE)+4,FALSE)</f>
        <v>Collects information that allows Identifying the institution.</v>
      </c>
      <c r="E23" s="447"/>
      <c r="F23" s="447"/>
      <c r="G23" s="447"/>
      <c r="J23" s="251"/>
    </row>
    <row r="24" spans="1:10" ht="70.150000000000006" customHeight="1" x14ac:dyDescent="0.25">
      <c r="B24" s="295" t="s">
        <v>185</v>
      </c>
      <c r="C24" s="276" t="str">
        <f ca="1">+VLOOKUP(+"Tab7_Cell_"&amp;+REPLACE(REPLACE(CELL("address",C24),1,1,""),2,1,""),'Master translation'!$A$26:$S$862,HLOOKUP(VLOOKUP('1. General Information'!$H$13,'Master translation 1'!$S$2:$T$22,2,FALSE),'Master translation'!$E$23:$S$24,2,FALSE)+4,FALSE)</f>
        <v>Basic annual contribution:</v>
      </c>
      <c r="D24" s="447" t="str">
        <f ca="1">+VLOOKUP(+"Tab7_Cell_"&amp;+REPLACE(REPLACE(CELL("address",D24),1,1,""),2,1,""),'Master translation'!$A$26:$S$862,HLOOKUP(VLOOKUP('1. General Information'!$H$13,'Master translation 1'!$S$2:$T$22,2,FALSE),'Master translation'!$E$23:$S$24,2,FALSE)+4,FALSE)</f>
        <v>Collects information to calculate the basic annual contribution and to determine if the institution qualifies for a simplified calculation method.</v>
      </c>
      <c r="E24" s="447"/>
      <c r="F24" s="447"/>
      <c r="G24" s="447"/>
    </row>
    <row r="25" spans="1:10" ht="11.1" customHeight="1" thickBot="1" x14ac:dyDescent="0.3">
      <c r="B25" s="168"/>
      <c r="C25" s="167"/>
      <c r="D25" s="166"/>
      <c r="E25" s="166"/>
      <c r="F25" s="166"/>
      <c r="G25" s="166"/>
    </row>
    <row r="26" spans="1:10" ht="30.6" customHeight="1" thickTop="1" thickBot="1" x14ac:dyDescent="0.3">
      <c r="A26" s="170"/>
      <c r="B26" s="466" t="str">
        <f ca="1">+VLOOKUP(+"Tab7_Cell_"&amp;+REPLACE(REPLACE(CELL("address",B26),1,1,""),2,1,""),'Master translation'!$A$26:$S$862,HLOOKUP(VLOOKUP('1. General Information'!$H$13,'Master translation 1'!$S$2:$T$22,2,FALSE),'Master translation'!$E$23:$S$24,2,FALSE)+4,FALSE)</f>
        <v xml:space="preserve">An institution that qualifies for a simplified calculation method according to Tab 2 - Section B need only to fill in Tabs 1 and 2 (until Section B). </v>
      </c>
      <c r="C26" s="466"/>
      <c r="D26" s="466"/>
      <c r="E26" s="466"/>
      <c r="F26" s="466"/>
      <c r="G26" s="467"/>
      <c r="H26" s="273"/>
    </row>
    <row r="27" spans="1:10" ht="11.1" customHeight="1" thickTop="1" x14ac:dyDescent="0.25">
      <c r="B27" s="168"/>
      <c r="C27" s="167"/>
      <c r="D27" s="166"/>
      <c r="E27" s="166"/>
      <c r="F27" s="166"/>
      <c r="G27" s="166"/>
    </row>
    <row r="28" spans="1:10" ht="50.1" customHeight="1" x14ac:dyDescent="0.25">
      <c r="B28" s="295" t="s">
        <v>188</v>
      </c>
      <c r="C28" s="276" t="str">
        <f ca="1">+VLOOKUP(+"Tab7_Cell_"&amp;+REPLACE(REPLACE(CELL("address",C28),1,1,""),2,1,""),'Master translation'!$A$26:$S$862,HLOOKUP(VLOOKUP('1. General Information'!$H$13,'Master translation 1'!$S$2:$T$22,2,FALSE),'Master translation'!$E$23:$S$24,2,FALSE)+4,FALSE)</f>
        <v>Deductions:</v>
      </c>
      <c r="D28" s="447" t="str">
        <f ca="1">+VLOOKUP(+"Tab7_Cell_"&amp;+REPLACE(REPLACE(CELL("address",D28),1,1,""),2,1,""),'Master translation'!$A$26:$S$862,HLOOKUP(VLOOKUP('1. General Information'!$H$13,'Master translation 1'!$S$2:$T$22,2,FALSE),'Master translation'!$E$23:$S$24,2,FALSE)+4,FALSE)</f>
        <v>Collects information about the deduction of qualifying items from the basic annual contribution (where applicable).</v>
      </c>
      <c r="E28" s="447"/>
      <c r="F28" s="447"/>
      <c r="G28" s="447"/>
    </row>
    <row r="29" spans="1:10" ht="50.1" customHeight="1" x14ac:dyDescent="0.25">
      <c r="B29" s="295" t="s">
        <v>187</v>
      </c>
      <c r="C29" s="276" t="str">
        <f ca="1">+VLOOKUP(+"Tab7_Cell_"&amp;+REPLACE(REPLACE(CELL("address",C29),1,1,""),2,1,""),'Master translation'!$A$26:$S$862,HLOOKUP(VLOOKUP('1. General Information'!$H$13,'Master translation 1'!$S$2:$T$22,2,FALSE),'Master translation'!$E$23:$S$24,2,FALSE)+4,FALSE)</f>
        <v xml:space="preserve">Risk adjustment: </v>
      </c>
      <c r="D29" s="447" t="str">
        <f ca="1">+VLOOKUP(+"Tab7_Cell_"&amp;+REPLACE(REPLACE(CELL("address",D29),1,1,""),2,1,""),'Master translation'!$A$26:$S$862,HLOOKUP(VLOOKUP('1. General Information'!$H$13,'Master translation 1'!$S$2:$T$22,2,FALSE),'Master translation'!$E$23:$S$24,2,FALSE)+4,FALSE)</f>
        <v>Collects information regarding the risk indicators of the institution in order to apply the risk adjustment to the basic annual contribution (where applicable).</v>
      </c>
      <c r="E29" s="447"/>
      <c r="F29" s="447"/>
      <c r="G29" s="447"/>
    </row>
    <row r="30" spans="1:10" ht="70.150000000000006" customHeight="1" x14ac:dyDescent="0.25">
      <c r="B30" s="295" t="s">
        <v>186</v>
      </c>
      <c r="C30" s="276" t="str">
        <f ca="1">+VLOOKUP(+"Tab7_Cell_"&amp;+REPLACE(REPLACE(CELL("address",C30),1,1,""),2,1,""),'Master translation'!$A$26:$S$862,HLOOKUP(VLOOKUP('1. General Information'!$H$13,'Master translation 1'!$S$2:$T$22,2,FALSE),'Master translation'!$E$23:$S$24,2,FALSE)+4,FALSE)</f>
        <v>Definitions and guidance:</v>
      </c>
      <c r="D30" s="447" t="str">
        <f ca="1">+VLOOKUP(+"Tab7_Cell_"&amp;+REPLACE(REPLACE(CELL("address",D30),1,1,""),2,1,""),'Master translation'!$A$26:$S$862,HLOOKUP(VLOOKUP('1. General Information'!$H$13,'Master translation 1'!$S$2:$T$22,2,FALSE),'Master translation'!$E$23:$S$24,2,FALSE)+4,FALSE)</f>
        <v>Provides definitions and guidance for each field of the reporting form, and provides reference to the European supervisory reporting frameworks (where applicable). This tab does not need to be filled in by the institution.</v>
      </c>
      <c r="E30" s="447"/>
      <c r="F30" s="447"/>
      <c r="G30" s="447"/>
    </row>
    <row r="31" spans="1:10" ht="50.1" customHeight="1" x14ac:dyDescent="0.25">
      <c r="B31" s="296" t="s">
        <v>175</v>
      </c>
      <c r="C31" s="276" t="str">
        <f ca="1">+VLOOKUP(+"Tab7_Cell_"&amp;+REPLACE(REPLACE(CELL("address",C31),1,1,""),2,1,""),'Master translation'!$A$26:$S$862,HLOOKUP(VLOOKUP('1. General Information'!$H$13,'Master translation 1'!$S$2:$T$22,2,FALSE),'Master translation'!$E$23:$S$24,2,FALSE)+4,FALSE)</f>
        <v>Validation rules:</v>
      </c>
      <c r="D31" s="448" t="str">
        <f ca="1">+VLOOKUP(+"Tab7_Cell_"&amp;+REPLACE(REPLACE(CELL("address",D31),1,1,""),2,1,""),'Master translation'!$A$26:$S$862,HLOOKUP(VLOOKUP('1. General Information'!$H$13,'Master translation 1'!$S$2:$T$22,2,FALSE),'Master translation'!$E$23:$S$24,2,FALSE)+4,FALSE)</f>
        <v>Consolidates the information reported in the form and provides an overview of the performed validation rules and consistency checks.</v>
      </c>
      <c r="E31" s="448"/>
      <c r="F31" s="448"/>
      <c r="G31" s="448"/>
    </row>
    <row r="32" spans="1:10" ht="8.25" customHeight="1" x14ac:dyDescent="0.25"/>
    <row r="33" spans="2:7" ht="21" customHeight="1" x14ac:dyDescent="0.25">
      <c r="B33" s="462" t="str">
        <f ca="1">+VLOOKUP(+"Tab7_Cell_"&amp;+REPLACE(REPLACE(CELL("address",B33),1,1,""),2,1,""),'Master translation'!$A$26:$S$862,HLOOKUP(VLOOKUP('1. General Information'!$H$13,'Master translation 1'!$S$2:$T$22,2,FALSE),'Master translation'!$E$23:$S$24,2,FALSE)+4,FALSE)</f>
        <v>B. General instructions for completing the reporting form</v>
      </c>
      <c r="C33" s="462"/>
      <c r="D33" s="462"/>
      <c r="E33" s="462"/>
      <c r="F33" s="462"/>
      <c r="G33" s="462"/>
    </row>
    <row r="34" spans="2:7" ht="9" customHeight="1" x14ac:dyDescent="0.25">
      <c r="C34" s="169"/>
    </row>
    <row r="35" spans="2:7" ht="16.5" customHeight="1" x14ac:dyDescent="0.25">
      <c r="B35" s="296" t="s">
        <v>180</v>
      </c>
      <c r="C35" s="451" t="str">
        <f ca="1">+VLOOKUP(+"Tab7_Cell_"&amp;+REPLACE(REPLACE(CELL("address",C35),1,1,""),2,1,""),'Master translation'!$A$26:$S$862,HLOOKUP(VLOOKUP('1. General Information'!$H$13,'Master translation 1'!$S$2:$T$22,2,FALSE),'Master translation'!$E$23:$S$24,2,FALSE)+4,FALSE)</f>
        <v>All fields with a YELLOW background should be filled electronically by the institution according to the general instructions below.</v>
      </c>
      <c r="D35" s="452"/>
      <c r="E35" s="452"/>
      <c r="F35" s="452"/>
      <c r="G35" s="453"/>
    </row>
    <row r="36" spans="2:7" ht="4.3499999999999996" customHeight="1" x14ac:dyDescent="0.25">
      <c r="B36" s="168"/>
      <c r="C36" s="167"/>
      <c r="D36" s="166"/>
      <c r="E36" s="166"/>
      <c r="F36" s="166"/>
      <c r="G36" s="166"/>
    </row>
    <row r="37" spans="2:7" ht="16.5" customHeight="1" x14ac:dyDescent="0.25">
      <c r="B37" s="155"/>
      <c r="C37" s="454" t="str">
        <f ca="1">+VLOOKUP(+"Tab7_Cell_"&amp;+REPLACE(REPLACE(CELL("address",C37),1,1,""),2,1,""),'Master translation'!$A$26:$S$862,HLOOKUP(VLOOKUP('1. General Information'!$H$13,'Master translation 1'!$S$2:$T$22,2,FALSE),'Master translation'!$E$23:$S$24,2,FALSE)+4,FALSE)</f>
        <v>Fields with BLUE background are automatically generated.</v>
      </c>
      <c r="D37" s="455"/>
      <c r="E37" s="455"/>
      <c r="F37" s="455"/>
      <c r="G37" s="456"/>
    </row>
    <row r="38" spans="2:7" ht="4.1500000000000004" customHeight="1" x14ac:dyDescent="0.25">
      <c r="B38" s="164"/>
      <c r="C38" s="160"/>
      <c r="D38" s="160"/>
      <c r="E38" s="162"/>
      <c r="F38" s="162"/>
      <c r="G38" s="162"/>
    </row>
    <row r="39" spans="2:7" ht="51.75" customHeight="1" x14ac:dyDescent="0.25">
      <c r="B39" s="296" t="s">
        <v>185</v>
      </c>
      <c r="C39" s="457" t="str">
        <f ca="1">+VLOOKUP(+"Tab7_Cell_"&amp;+REPLACE(REPLACE(CELL("address",C39),1,1,""),2,1,""),'Master translation'!$A$26:$S$862,HLOOKUP(VLOOKUP('1. General Information'!$H$13,'Master translation 1'!$S$2:$T$22,2,FALSE),'Master translation'!$E$23:$S$24,2,FALSE)+4,FALSE)</f>
        <v>Definitions, guidance and the format specified for each field should be respected. For each field, a 'Link' leads to its definition and related guidance. Links written in RED, have a direct reference to COREP/FINREP reporting. Please consult the reference in the "Definitions and guidance" tab.</v>
      </c>
      <c r="D39" s="449"/>
      <c r="E39" s="449"/>
      <c r="F39" s="449"/>
      <c r="G39" s="449"/>
    </row>
    <row r="40" spans="2:7" ht="4.1500000000000004" customHeight="1" x14ac:dyDescent="0.25">
      <c r="B40" s="164"/>
      <c r="C40" s="160"/>
      <c r="D40" s="160"/>
      <c r="E40" s="162"/>
      <c r="F40" s="162"/>
      <c r="G40" s="162"/>
    </row>
    <row r="41" spans="2:7" ht="19.5" customHeight="1" x14ac:dyDescent="0.25">
      <c r="B41" s="296" t="s">
        <v>178</v>
      </c>
      <c r="C41" s="450" t="str">
        <f ca="1">+VLOOKUP(+"Tab7_Cell_"&amp;+REPLACE(REPLACE(CELL("address",C41),1,1,""),2,1,""),'Master translation'!$A$26:$S$862,HLOOKUP(VLOOKUP('1. General Information'!$H$13,'Master translation 1'!$S$2:$T$22,2,FALSE),'Master translation'!$E$23:$S$24,2,FALSE)+4,FALSE)</f>
        <v>Scope of application: The present reporting form applies to the following institutions at legal entity level:</v>
      </c>
      <c r="D41" s="450"/>
      <c r="E41" s="450"/>
      <c r="F41" s="450"/>
      <c r="G41" s="450"/>
    </row>
    <row r="42" spans="2:7" ht="20.25" customHeight="1" x14ac:dyDescent="0.25">
      <c r="B42" s="164"/>
      <c r="C42" s="458" t="str">
        <f ca="1">+VLOOKUP(+"Tab7_Cell_"&amp;+REPLACE(REPLACE(CELL("address",C42),1,1,""),2,1,""),'Master translation'!$A$26:$S$862,HLOOKUP(VLOOKUP('1. General Information'!$H$13,'Master translation 1'!$S$2:$T$22,2,FALSE),'Master translation'!$E$23:$S$24,2,FALSE)+4,FALSE)</f>
        <v>•  Credit institutions established in a participating Member State, as defined in point (2) of Article 2(1) of Directive 2014/59/EU; and</v>
      </c>
      <c r="D42" s="458"/>
      <c r="E42" s="458"/>
      <c r="F42" s="458"/>
      <c r="G42" s="458"/>
    </row>
    <row r="43" spans="2:7" ht="48.75" customHeight="1" x14ac:dyDescent="0.25">
      <c r="B43" s="164"/>
      <c r="C43" s="463" t="str">
        <f ca="1">+VLOOKUP(+"Tab7_Cell_"&amp;+REPLACE(REPLACE(CELL("address",C43),1,1,""),2,1,""),'Master translation'!$A$26:$S$862,HLOOKUP(VLOOKUP('1. General Information'!$H$13,'Master translation 1'!$S$2:$T$22,2,FALSE),'Master translation'!$E$23:$S$24,2,FALSE)+4,FALSE)</f>
        <v>•  Investment firms established in a participating Member State as defined in point (3) of Article 2(1) of Directive 2014/59/EU, where they are covered by the consolidated supervision of the parent undertaking carried out by the ECB in accordance with Article 4(1)(g) of Regulation (EU) No 1024/2013 (footnote 1).</v>
      </c>
      <c r="D43" s="463"/>
      <c r="E43" s="463"/>
      <c r="F43" s="463"/>
      <c r="G43" s="463"/>
    </row>
    <row r="44" spans="2:7" ht="46.5" customHeight="1" x14ac:dyDescent="0.25">
      <c r="B44" s="164"/>
      <c r="C44" s="464" t="str">
        <f ca="1">+VLOOKUP(+"Tab7_Cell_"&amp;+REPLACE(REPLACE(CELL("address",C44),1,1,""),2,1,""),'Master translation'!$A$26:$S$862,HLOOKUP(VLOOKUP('1. General Information'!$H$13,'Master translation 1'!$S$2:$T$22,2,FALSE),'Master translation'!$E$23:$S$24,2,FALSE)+4,FALSE)</f>
        <v>The present reporting form applies to the above institutions for the 2023 contribution period, which starts from 1 January 2023 and ends on 31 December 2023 . Where an institution is a newly supervised institution that has obtained its banking licence in the course of 2020, please see "Newly supervised institutions" (no. 8).</v>
      </c>
      <c r="D44" s="464"/>
      <c r="E44" s="464"/>
      <c r="F44" s="464"/>
      <c r="G44" s="464"/>
    </row>
    <row r="45" spans="2:7" ht="4.3499999999999996" customHeight="1" x14ac:dyDescent="0.25">
      <c r="B45" s="164"/>
      <c r="C45" s="158"/>
      <c r="D45" s="286"/>
      <c r="E45" s="286"/>
      <c r="F45" s="286"/>
      <c r="G45" s="286"/>
    </row>
    <row r="46" spans="2:7" ht="104.25" customHeight="1" x14ac:dyDescent="0.25">
      <c r="B46" s="296" t="s">
        <v>177</v>
      </c>
      <c r="C46" s="464" t="str">
        <f ca="1">+VLOOKUP(+"Tab7_Cell_"&amp;+REPLACE(REPLACE(CELL("address",C46),1,1,""),2,1,""),'Master translation'!$A$26:$S$862,HLOOKUP(VLOOKUP('1. General Information'!$H$13,'Master translation 1'!$S$2:$T$22,2,FALSE),'Master translation'!$E$23:$S$24,2,FALSE)+4,FALSE)</f>
        <v>Reference date for the reporting form: Tabs should be filled with information at the reference date corresponding to the balance sheet date of the latest approved annual financial statements, which are available before 31 December 2020 together with the opinion submitted by the statutory auditor or audit firm (unless the guidance explicitly mentions another reference date for a specific field). This means that if the annual closing date of the institution is 31 December, then the reference date for the present reporting form is 31 December 2019, provided that the annual financial statements dated 31 December 2019 have been approved. If the annual closing date of the institution is 31 March, then the reference date for the present reporting form is 31 March 2020, provided that the annual financial statements dated 31 March 2020 have been approved (footnote 3).</v>
      </c>
      <c r="D46" s="464"/>
      <c r="E46" s="464"/>
      <c r="F46" s="464"/>
      <c r="G46" s="464"/>
    </row>
    <row r="47" spans="2:7" ht="4.3499999999999996" customHeight="1" x14ac:dyDescent="0.25">
      <c r="B47" s="296"/>
      <c r="C47" s="158"/>
      <c r="D47" s="157"/>
      <c r="E47" s="157"/>
      <c r="F47" s="157"/>
      <c r="G47" s="157"/>
    </row>
    <row r="48" spans="2:7" ht="55.5" customHeight="1" x14ac:dyDescent="0.25">
      <c r="B48" s="296" t="s">
        <v>176</v>
      </c>
      <c r="C48" s="449" t="str">
        <f ca="1">+VLOOKUP(+"Tab7_Cell_"&amp;+REPLACE(REPLACE(CELL("address",C48),1,1,""),2,1,""),'Master translation'!$A$26:$S$862,HLOOKUP(VLOOKUP('1. General Information'!$H$13,'Master translation 1'!$S$2:$T$22,2,FALSE),'Master translation'!$E$23:$S$24,2,FALSE)+4,FALSE)</f>
        <v>Consistency with supervisory reporting: Tabs should be filled with information as reported by the institution in the latest relevant supervisory report submitted to the competent authority pertaining to the reference year of the annual financial statement referred to in the instructions above (i.e. General instruction no 4 and footnote 3).</v>
      </c>
      <c r="D48" s="449"/>
      <c r="E48" s="449"/>
      <c r="F48" s="449"/>
      <c r="G48" s="449"/>
    </row>
    <row r="49" spans="2:7" ht="3" customHeight="1" x14ac:dyDescent="0.25">
      <c r="B49" s="164"/>
      <c r="C49" s="160"/>
      <c r="D49" s="160"/>
      <c r="E49" s="162"/>
      <c r="F49" s="162"/>
      <c r="G49" s="162"/>
    </row>
    <row r="50" spans="2:7" ht="69.75" customHeight="1" x14ac:dyDescent="0.25">
      <c r="B50" s="296" t="s">
        <v>175</v>
      </c>
      <c r="C50" s="450" t="str">
        <f ca="1">+VLOOKUP(+"Tab7_Cell_"&amp;+REPLACE(REPLACE(CELL("address",C50),1,1,""),2,1,""),'Master translation'!$A$26:$S$862,HLOOKUP(VLOOKUP('1. General Information'!$H$13,'Master translation 1'!$S$2:$T$22,2,FALSE),'Master translation'!$E$23:$S$24,2,FALSE)+4,FALSE)</f>
        <v>Consistency between financial information: Tabs should be filled with information under consistent measurement principles as defined in the accounting framework applicable at the reference date .  Since the field 'Total Liability' is defined with reference to Directive 86/635/EEC or Regulation (EC) No 1606/2002 (footnote 8), the same measurement principles should be used to define the financial information reported in the tab '2. Basic annual contribution', the tab '3. Deductions' and the tab '4. Risk adjustment' in order to ensure consistency.</v>
      </c>
      <c r="D50" s="450"/>
      <c r="E50" s="450"/>
      <c r="F50" s="450"/>
      <c r="G50" s="450"/>
    </row>
    <row r="51" spans="2:7" ht="4.1500000000000004" customHeight="1" x14ac:dyDescent="0.25">
      <c r="B51" s="164"/>
      <c r="C51" s="158"/>
      <c r="D51" s="160"/>
      <c r="E51" s="162"/>
      <c r="F51" s="162"/>
      <c r="G51" s="162"/>
    </row>
    <row r="52" spans="2:7" ht="15.75" x14ac:dyDescent="0.25">
      <c r="B52" s="296" t="s">
        <v>174</v>
      </c>
      <c r="C52" s="287" t="str">
        <f ca="1">+VLOOKUP(+"Tab7_Cell_"&amp;+REPLACE(REPLACE(CELL("address",C52),1,1,""),2,1,""),'Master translation'!$A$26:$S$862,HLOOKUP(VLOOKUP('1. General Information'!$H$13,'Master translation 1'!$S$2:$T$22,2,FALSE),'Master translation'!$E$23:$S$24,2,FALSE)+4,FALSE)</f>
        <v>All fields should be filled with information at individual entity level, except:</v>
      </c>
      <c r="D52" s="157"/>
      <c r="E52" s="157"/>
      <c r="F52" s="157"/>
      <c r="G52" s="157"/>
    </row>
    <row r="53" spans="2:7" ht="4.1500000000000004" customHeight="1" x14ac:dyDescent="0.25">
      <c r="B53" s="164"/>
      <c r="C53" s="160"/>
      <c r="D53" s="160"/>
      <c r="E53" s="162"/>
      <c r="F53" s="162"/>
      <c r="G53" s="162"/>
    </row>
    <row r="54" spans="2:7" ht="53.25" customHeight="1" x14ac:dyDescent="0.25">
      <c r="B54" s="155"/>
      <c r="C54" s="463" t="str">
        <f ca="1">+VLOOKUP(+"Tab7_Cell_"&amp;+REPLACE(REPLACE(CELL("address",C54),1,1,""),2,1,""),'Master translation'!$A$26:$S$862,HLOOKUP(VLOOKUP('1. General Information'!$H$13,'Master translation 1'!$S$2:$T$22,2,FALSE),'Master translation'!$E$23:$S$24,2,FALSE)+4,FALSE)</f>
        <v>a) For a central body and its affiliated institutions, where the affiliated institutions are wholly or partially exempted from prudential requirements in national law in accordance with Article 10 of CRR. In that specific case, one single reporting form should be filled with information at consolidated level (footnote 4);</v>
      </c>
      <c r="D54" s="463" t="e">
        <v>#N/A</v>
      </c>
      <c r="E54" s="463" t="e">
        <v>#N/A</v>
      </c>
      <c r="F54" s="463" t="e">
        <v>#N/A</v>
      </c>
      <c r="G54" s="463" t="e">
        <v>#N/A</v>
      </c>
    </row>
    <row r="55" spans="2:7" ht="35.25" customHeight="1" x14ac:dyDescent="0.25">
      <c r="B55" s="155"/>
      <c r="C55" s="463" t="str">
        <f ca="1">+VLOOKUP(+"Tab7_Cell_"&amp;+REPLACE(REPLACE(CELL("address",C55),1,1,""),2,1,""),'Master translation'!$A$26:$S$862,HLOOKUP(VLOOKUP('1. General Information'!$H$13,'Master translation 1'!$S$2:$T$22,2,FALSE),'Master translation'!$E$23:$S$24,2,FALSE)+4,FALSE)</f>
        <v>b) Where a competent authority has granted a waiver to an institution for the application of a risk indicator requested in tab '4. Risk adjustment' (footnote 5). In that specific case:</v>
      </c>
      <c r="D55" s="463" t="e">
        <v>#N/A</v>
      </c>
      <c r="E55" s="463" t="e">
        <v>#N/A</v>
      </c>
      <c r="F55" s="463" t="e">
        <v>#N/A</v>
      </c>
      <c r="G55" s="463" t="e">
        <v>#N/A</v>
      </c>
    </row>
    <row r="56" spans="2:7" ht="48.75" customHeight="1" x14ac:dyDescent="0.25">
      <c r="B56" s="155"/>
      <c r="C56" s="465" t="str">
        <f ca="1">+VLOOKUP(+"Tab7_Cell_"&amp;+REPLACE(REPLACE(CELL("address",C56),1,1,""),2,1,""),'Master translation'!$A$26:$S$862,HLOOKUP(VLOOKUP('1. General Information'!$H$13,'Master translation 1'!$S$2:$T$22,2,FALSE),'Master translation'!$E$23:$S$24,2,FALSE)+4,FALSE)</f>
        <v>•  For the LCR: the indicator shall be reported at the level of the liquidity sub-group. The score obtained by that indicator at the liquidity sub-group level shall be attributed to each institution, which is part of the liquidity sub-group for the purposes of calculating that institution's risk indicator; and</v>
      </c>
      <c r="D56" s="465" t="e">
        <v>#N/A</v>
      </c>
      <c r="E56" s="465" t="e">
        <v>#N/A</v>
      </c>
      <c r="F56" s="465" t="e">
        <v>#N/A</v>
      </c>
      <c r="G56" s="465" t="e">
        <v>#N/A</v>
      </c>
    </row>
    <row r="57" spans="2:7" ht="51" customHeight="1" x14ac:dyDescent="0.25">
      <c r="B57" s="164"/>
      <c r="C57" s="465" t="str">
        <f ca="1">+VLOOKUP(+"Tab7_Cell_"&amp;+REPLACE(REPLACE(CELL("address",C57),1,1,""),2,1,""),'Master translation'!$A$26:$S$862,HLOOKUP(VLOOKUP('1. General Information'!$H$13,'Master translation 1'!$S$2:$T$22,2,FALSE),'Master translation'!$E$23:$S$24,2,FALSE)+4,FALSE)</f>
        <v>•  For other circumstances defined in CRR: the relevant indicators may be reported at consolidated level. In such cases, the score obtained by those indicators at consolidated level shall be attributed to each institution, which is part of the group for the purposes of calculating that institution's risk indicators.</v>
      </c>
      <c r="D57" s="465" t="e">
        <v>#N/A</v>
      </c>
      <c r="E57" s="465" t="e">
        <v>#N/A</v>
      </c>
      <c r="F57" s="465" t="e">
        <v>#N/A</v>
      </c>
      <c r="G57" s="465" t="e">
        <v>#N/A</v>
      </c>
    </row>
    <row r="58" spans="2:7" ht="4.3499999999999996" customHeight="1" x14ac:dyDescent="0.25">
      <c r="B58" s="155"/>
      <c r="C58" s="159"/>
      <c r="D58" s="165"/>
      <c r="E58" s="165"/>
      <c r="F58" s="165"/>
      <c r="G58" s="165"/>
    </row>
    <row r="59" spans="2:7" ht="91.5" customHeight="1" x14ac:dyDescent="0.25">
      <c r="B59" s="296" t="s">
        <v>184</v>
      </c>
      <c r="C59" s="449" t="str">
        <f ca="1">+VLOOKUP(+"Tab7_Cell_"&amp;+REPLACE(REPLACE(CELL("address",C59),1,1,""),2,1,""),'Master translation'!$A$26:$S$862,HLOOKUP(VLOOKUP('1. General Information'!$H$13,'Master translation 1'!$S$2:$T$22,2,FALSE),'Master translation'!$E$23:$S$24,2,FALSE)+4,FALSE)</f>
        <v>Newly supervised institutions: 
Where an institution is a newly supervised institution, meaning that its supervision started in the course of the 2020 calendar year, a partial contribution is calculated (footnote 2). In case an institution received a new banking licence in the course of 2020, pursuant to Article 12(1) of Commission Delegated Regulation (EU) 2015/63, a partial contribution shall be determined by applying the methodology set out in [Section 2 of Commission Delegated Regulation (EU) 2015/63] to the amount of its annual contribution calculated during the subsequent contribution period by reference to the full months of the contribution period for which the institution is supervised.</v>
      </c>
      <c r="D59" s="468" t="e">
        <v>#N/A</v>
      </c>
      <c r="E59" s="468" t="e">
        <v>#N/A</v>
      </c>
      <c r="F59" s="468" t="e">
        <v>#N/A</v>
      </c>
      <c r="G59" s="468" t="e">
        <v>#N/A</v>
      </c>
    </row>
    <row r="60" spans="2:7" ht="19.5" customHeight="1" x14ac:dyDescent="0.25">
      <c r="B60" s="155"/>
      <c r="C60" s="470" t="str">
        <f ca="1">+VLOOKUP(+"Tab7_Cell_"&amp;+REPLACE(REPLACE(CELL("address",C60),1,1,""),2,1,""),'Master translation'!$A$26:$S$862,HLOOKUP(VLOOKUP('1. General Information'!$H$13,'Master translation 1'!$S$2:$T$22,2,FALSE),'Master translation'!$E$23:$S$24,2,FALSE)+4,FALSE)</f>
        <v>Where two institutions in scope have merged in the current reporting year (as defined in n.3 above), different scenarios can occur:</v>
      </c>
      <c r="D60" s="470" t="e">
        <v>#N/A</v>
      </c>
      <c r="E60" s="470" t="e">
        <v>#N/A</v>
      </c>
      <c r="F60" s="470" t="e">
        <v>#N/A</v>
      </c>
      <c r="G60" s="470" t="e">
        <v>#N/A</v>
      </c>
    </row>
    <row r="61" spans="2:7" x14ac:dyDescent="0.25">
      <c r="B61" s="155"/>
      <c r="C61" s="465" t="str">
        <f ca="1">+VLOOKUP(+"Tab7_Cell_"&amp;+REPLACE(REPLACE(CELL("address",C61),1,1,""),2,1,""),'Master translation'!$A$26:$S$862,HLOOKUP(VLOOKUP('1. General Information'!$H$13,'Master translation 1'!$S$2:$T$22,2,FALSE),'Master translation'!$E$23:$S$24,2,FALSE)+4,FALSE)</f>
        <v>•  A newly licensed institution results from the merger of two institutions (A+B=C)</v>
      </c>
      <c r="D61" s="465" t="e">
        <v>#N/A</v>
      </c>
      <c r="E61" s="465" t="e">
        <v>#N/A</v>
      </c>
      <c r="F61" s="465" t="e">
        <v>#N/A</v>
      </c>
      <c r="G61" s="465" t="e">
        <v>#N/A</v>
      </c>
    </row>
    <row r="62" spans="2:7" x14ac:dyDescent="0.25">
      <c r="B62" s="155"/>
      <c r="C62" s="465" t="str">
        <f ca="1">+VLOOKUP(+"Tab7_Cell_"&amp;+REPLACE(REPLACE(CELL("address",C62),1,1,""),2,1,""),'Master translation'!$A$26:$S$862,HLOOKUP(VLOOKUP('1. General Information'!$H$13,'Master translation 1'!$S$2:$T$22,2,FALSE),'Master translation'!$E$23:$S$24,2,FALSE)+4,FALSE)</f>
        <v>•  One institution preserves the banking licence (A+B=A)</v>
      </c>
      <c r="D62" s="465" t="e">
        <v>#N/A</v>
      </c>
      <c r="E62" s="465" t="e">
        <v>#N/A</v>
      </c>
      <c r="F62" s="465" t="e">
        <v>#N/A</v>
      </c>
      <c r="G62" s="465" t="e">
        <v>#N/A</v>
      </c>
    </row>
    <row r="63" spans="2:7" x14ac:dyDescent="0.25">
      <c r="B63" s="155"/>
      <c r="C63" s="465" t="str">
        <f ca="1">+VLOOKUP(+"Tab7_Cell_"&amp;+REPLACE(REPLACE(CELL("address",C63),1,1,""),2,1,""),'Master translation'!$A$26:$S$862,HLOOKUP(VLOOKUP('1. General Information'!$H$13,'Master translation 1'!$S$2:$T$22,2,FALSE),'Master translation'!$E$23:$S$24,2,FALSE)+4,FALSE)</f>
        <v>•  A partial merger in which both institutions preserve their banking licences (A+B=A+B)</v>
      </c>
      <c r="D63" s="465" t="e">
        <v>#N/A</v>
      </c>
      <c r="E63" s="465" t="e">
        <v>#N/A</v>
      </c>
      <c r="F63" s="465" t="e">
        <v>#N/A</v>
      </c>
      <c r="G63" s="465" t="e">
        <v>#N/A</v>
      </c>
    </row>
    <row r="64" spans="2:7" ht="15.75" customHeight="1" x14ac:dyDescent="0.25">
      <c r="B64" s="155"/>
      <c r="C64" s="469" t="str">
        <f ca="1">+VLOOKUP(+"Tab7_Cell_"&amp;+REPLACE(REPLACE(CELL("address",C64),1,1,""),2,1,""),'Master translation'!$A$26:$S$862,HLOOKUP(VLOOKUP('1. General Information'!$H$13,'Master translation 1'!$S$2:$T$22,2,FALSE),'Master translation'!$E$23:$S$24,2,FALSE)+4,FALSE)</f>
        <v>In all these cases, please contact the competent national resolution authority.</v>
      </c>
      <c r="D64" s="469" t="e">
        <v>#N/A</v>
      </c>
      <c r="E64" s="469" t="e">
        <v>#N/A</v>
      </c>
      <c r="F64" s="469" t="e">
        <v>#N/A</v>
      </c>
      <c r="G64" s="469" t="e">
        <v>#N/A</v>
      </c>
    </row>
    <row r="65" spans="2:8" ht="3.75" customHeight="1" x14ac:dyDescent="0.25">
      <c r="B65" s="155"/>
      <c r="C65" s="159"/>
      <c r="D65" s="165"/>
      <c r="E65" s="165"/>
      <c r="F65" s="165"/>
      <c r="G65" s="165"/>
    </row>
    <row r="66" spans="2:8" x14ac:dyDescent="0.25">
      <c r="B66" s="296" t="s">
        <v>183</v>
      </c>
      <c r="C66" s="449" t="str">
        <f ca="1">+VLOOKUP(+"Tab7_Cell_"&amp;+REPLACE(REPLACE(CELL("address",C66),1,1,""),2,1,""),'Master translation'!$A$26:$S$862,HLOOKUP(VLOOKUP('1. General Information'!$H$13,'Master translation 1'!$S$2:$T$22,2,FALSE),'Master translation'!$E$23:$S$24,2,FALSE)+4,FALSE)</f>
        <v>Quality assurance process at institution level:</v>
      </c>
      <c r="D66" s="449" t="e">
        <v>#N/A</v>
      </c>
      <c r="E66" s="449" t="e">
        <v>#N/A</v>
      </c>
      <c r="F66" s="449" t="e">
        <v>#N/A</v>
      </c>
      <c r="G66" s="449" t="e">
        <v>#N/A</v>
      </c>
    </row>
    <row r="67" spans="2:8" ht="38.25" customHeight="1" x14ac:dyDescent="0.25">
      <c r="B67" s="296"/>
      <c r="C67" s="463" t="str">
        <f ca="1">+VLOOKUP(+"Tab7_Cell_"&amp;+REPLACE(REPLACE(CELL("address",C67),1,1,""),2,1,""),'Master translation'!$A$26:$S$862,HLOOKUP(VLOOKUP('1. General Information'!$H$13,'Master translation 1'!$S$2:$T$22,2,FALSE),'Master translation'!$E$23:$S$24,2,FALSE)+4,FALSE)</f>
        <v xml:space="preserve">a) Before submitting the reporting form to the national resolution authority, institutions must check that the form complies with the validation rules in Tab 6;
</v>
      </c>
      <c r="D67" s="463" t="e">
        <v>#N/A</v>
      </c>
      <c r="E67" s="463" t="e">
        <v>#N/A</v>
      </c>
      <c r="F67" s="463" t="e">
        <v>#N/A</v>
      </c>
      <c r="G67" s="463" t="e">
        <v>#N/A</v>
      </c>
      <c r="H67" s="274"/>
    </row>
    <row r="68" spans="2:8" ht="52.5" customHeight="1" x14ac:dyDescent="0.25">
      <c r="B68" s="296"/>
      <c r="C68" s="463" t="str">
        <f ca="1">+VLOOKUP(+"Tab7_Cell_"&amp;+REPLACE(REPLACE(CELL("address",C68),1,1,""),2,1,""),'Master translation'!$A$26:$S$862,HLOOKUP(VLOOKUP('1. General Information'!$H$13,'Master translation 1'!$S$2:$T$22,2,FALSE),'Master translation'!$E$23:$S$24,2,FALSE)+4,FALSE)</f>
        <v xml:space="preserve">b) Under specific circumstances, institutions may be requested to provide an additional assurance document. In such cases, further instructions will be provided by the national resolution authority.  </v>
      </c>
      <c r="D68" s="463" t="e">
        <v>#N/A</v>
      </c>
      <c r="E68" s="463" t="e">
        <v>#N/A</v>
      </c>
      <c r="F68" s="463" t="e">
        <v>#N/A</v>
      </c>
      <c r="G68" s="463" t="e">
        <v>#N/A</v>
      </c>
    </row>
    <row r="69" spans="2:8" ht="3.75" customHeight="1" x14ac:dyDescent="0.25">
      <c r="B69" s="296"/>
      <c r="C69" s="77"/>
      <c r="D69" s="77"/>
      <c r="E69" s="77"/>
      <c r="F69" s="77"/>
      <c r="G69" s="77"/>
    </row>
    <row r="70" spans="2:8" x14ac:dyDescent="0.25">
      <c r="B70" s="296" t="s">
        <v>182</v>
      </c>
      <c r="C70" s="464" t="str">
        <f ca="1">+VLOOKUP(+"Tab7_Cell_"&amp;+REPLACE(REPLACE(CELL("address",C70),1,1,""),2,1,""),'Master translation'!$A$26:$S$862,HLOOKUP(VLOOKUP('1. General Information'!$H$13,'Master translation 1'!$S$2:$T$22,2,FALSE),'Master translation'!$E$23:$S$24,2,FALSE)+4,FALSE)</f>
        <v>General format rules and default values:</v>
      </c>
      <c r="D70" s="449" t="e">
        <v>#N/A</v>
      </c>
      <c r="E70" s="449" t="e">
        <v>#N/A</v>
      </c>
      <c r="F70" s="449" t="e">
        <v>#N/A</v>
      </c>
      <c r="G70" s="449" t="e">
        <v>#N/A</v>
      </c>
    </row>
    <row r="71" spans="2:8" ht="62.25" customHeight="1" x14ac:dyDescent="0.25">
      <c r="B71" s="296"/>
      <c r="C71" s="463" t="str">
        <f ca="1">+VLOOKUP(+"Tab7_Cell_"&amp;+REPLACE(REPLACE(CELL("address",C71),1,1,""),2,1,""),'Master translation'!$A$26:$S$862,HLOOKUP(VLOOKUP('1. General Information'!$H$13,'Master translation 1'!$S$2:$T$22,2,FALSE),'Master translation'!$E$23:$S$24,2,FALSE)+4,FALSE)</f>
        <v>a) Data should be provided following the format specified for each field. Data values should be provided in absolute amounts (no negative amounts should be reported). Monetary amounts should be expressed in euros rounded to the nearest unit (i.e. amounts should not contain decimals). Decimals should be separated by a point (.) or a comma (,), depending on the Excel language settings.</v>
      </c>
      <c r="D71" s="463" t="e">
        <v>#N/A</v>
      </c>
      <c r="E71" s="463" t="e">
        <v>#N/A</v>
      </c>
      <c r="F71" s="463" t="e">
        <v>#N/A</v>
      </c>
      <c r="G71" s="463" t="e">
        <v>#N/A</v>
      </c>
    </row>
    <row r="72" spans="2:8" ht="20.25" customHeight="1" x14ac:dyDescent="0.25">
      <c r="B72" s="155"/>
      <c r="C72" s="463" t="str">
        <f ca="1">+VLOOKUP(+"Tab7_Cell_"&amp;+REPLACE(REPLACE(CELL("address",C72),1,1,""),2,1,""),'Master translation'!$A$26:$S$862,HLOOKUP(VLOOKUP('1. General Information'!$H$13,'Master translation 1'!$S$2:$T$22,2,FALSE),'Master translation'!$E$23:$S$24,2,FALSE)+4,FALSE)</f>
        <v xml:space="preserve">b) By default, values have to be set to:
</v>
      </c>
      <c r="D72" s="463" t="e">
        <v>#N/A</v>
      </c>
      <c r="E72" s="463" t="e">
        <v>#N/A</v>
      </c>
      <c r="F72" s="463" t="e">
        <v>#N/A</v>
      </c>
      <c r="G72" s="463" t="e">
        <v>#N/A</v>
      </c>
    </row>
    <row r="73" spans="2:8" ht="42.75" customHeight="1" x14ac:dyDescent="0.25">
      <c r="B73" s="155"/>
      <c r="C73" s="465" t="str">
        <f ca="1">+VLOOKUP(+"Tab7_Cell_"&amp;+REPLACE(REPLACE(CELL("address",C73),1,1,""),2,1,""),'Master translation'!$A$26:$S$862,HLOOKUP(VLOOKUP('1. General Information'!$H$13,'Master translation 1'!$S$2:$T$22,2,FALSE),'Master translation'!$E$23:$S$24,2,FALSE)+4,FALSE)</f>
        <v>•  'Not applicable' when the field is not applicable to the bank (e.g. if the institution does not qualify for the lump-sum annual contribution for small institutions, the question in field '2B3' regarding an alternative calculation of individual annual contribution amount is not applicable)</v>
      </c>
      <c r="D73" s="465" t="e">
        <v>#N/A</v>
      </c>
      <c r="E73" s="465" t="e">
        <v>#N/A</v>
      </c>
      <c r="F73" s="465" t="e">
        <v>#N/A</v>
      </c>
      <c r="G73" s="465" t="e">
        <v>#N/A</v>
      </c>
    </row>
    <row r="74" spans="2:8" ht="23.25" customHeight="1" x14ac:dyDescent="0.25">
      <c r="B74" s="164"/>
      <c r="C74" s="465" t="str">
        <f ca="1">+VLOOKUP(+"Tab7_Cell_"&amp;+REPLACE(REPLACE(CELL("address",C74),1,1,""),2,1,""),'Master translation'!$A$26:$S$862,HLOOKUP(VLOOKUP('1. General Information'!$H$13,'Master translation 1'!$S$2:$T$22,2,FALSE),'Master translation'!$E$23:$S$24,2,FALSE)+4,FALSE)</f>
        <v>•  'Not available' when the field is applicable to the institution but the phenomenon is absent (linked to the following point).</v>
      </c>
      <c r="D74" s="465" t="e">
        <v>#N/A</v>
      </c>
      <c r="E74" s="465" t="e">
        <v>#N/A</v>
      </c>
      <c r="F74" s="465" t="e">
        <v>#N/A</v>
      </c>
      <c r="G74" s="465" t="e">
        <v>#N/A</v>
      </c>
    </row>
    <row r="75" spans="2:8" ht="34.5" customHeight="1" x14ac:dyDescent="0.25">
      <c r="B75" s="155"/>
      <c r="C75" s="465" t="str">
        <f ca="1">+VLOOKUP(+"Tab7_Cell_"&amp;+REPLACE(REPLACE(CELL("address",C75),1,1,""),2,1,""),'Master translation'!$A$26:$S$862,HLOOKUP(VLOOKUP('1. General Information'!$H$13,'Master translation 1'!$S$2:$T$22,2,FALSE),'Master translation'!$E$23:$S$24,2,FALSE)+4,FALSE)</f>
        <v>•  '0' (the digit zero) when the field is applicable to the institution, but the  fact does not occur for that specific institution (e.g. when the field refers to covered deposits and the institution has none on its balance sheet ).</v>
      </c>
      <c r="D75" s="465" t="e">
        <v>#N/A</v>
      </c>
      <c r="E75" s="465" t="e">
        <v>#N/A</v>
      </c>
      <c r="F75" s="465" t="e">
        <v>#N/A</v>
      </c>
      <c r="G75" s="465" t="e">
        <v>#N/A</v>
      </c>
    </row>
    <row r="76" spans="2:8" ht="4.3499999999999996" customHeight="1" x14ac:dyDescent="0.25">
      <c r="B76" s="164"/>
      <c r="C76" s="160"/>
      <c r="D76" s="160"/>
      <c r="E76" s="162"/>
      <c r="F76" s="162"/>
      <c r="G76" s="162"/>
    </row>
    <row r="77" spans="2:8" ht="33" customHeight="1" x14ac:dyDescent="0.25">
      <c r="B77" s="296" t="s">
        <v>181</v>
      </c>
      <c r="C77" s="449" t="str">
        <f ca="1">+VLOOKUP(+"Tab7_Cell_"&amp;+REPLACE(REPLACE(CELL("address",C77),1,1,""),2,1,""),'Master translation'!$A$26:$S$862,HLOOKUP(VLOOKUP('1. General Information'!$H$13,'Master translation 1'!$S$2:$T$22,2,FALSE),'Master translation'!$E$23:$S$24,2,FALSE)+4,FALSE)</f>
        <v>Questions regarding the completion of the reporting form should be addressed to the national resolution authority in accordance with the modalities defined by that authority.</v>
      </c>
      <c r="D77" s="449" t="e">
        <v>#N/A</v>
      </c>
      <c r="E77" s="449" t="e">
        <v>#N/A</v>
      </c>
      <c r="F77" s="449" t="e">
        <v>#N/A</v>
      </c>
      <c r="G77" s="449" t="e">
        <v>#N/A</v>
      </c>
    </row>
    <row r="78" spans="2:8" ht="3" customHeight="1" x14ac:dyDescent="0.25">
      <c r="B78" s="155"/>
      <c r="C78" s="160"/>
      <c r="D78" s="160"/>
      <c r="E78" s="160"/>
      <c r="F78" s="160"/>
      <c r="G78" s="160"/>
    </row>
    <row r="79" spans="2:8" ht="25.5" customHeight="1" x14ac:dyDescent="0.25">
      <c r="B79" s="296" t="s">
        <v>242</v>
      </c>
      <c r="C79" s="447" t="str">
        <f ca="1">+VLOOKUP(+"Tab7_Cell_"&amp;+REPLACE(REPLACE(CELL("address",C79),1,1,""),2,1,""),'Master translation'!$A$26:$S$862,HLOOKUP(VLOOKUP('1. General Information'!$H$13,'Master translation 1'!$S$2:$T$22,2,FALSE),'Master translation'!$E$23:$S$24,2,FALSE)+4,FALSE)</f>
        <v>For the data privacy statement relevant to the contact details referred to herein, please refer to the SRB website.</v>
      </c>
      <c r="D79" s="447" t="e">
        <v>#N/A</v>
      </c>
      <c r="E79" s="447" t="e">
        <v>#N/A</v>
      </c>
      <c r="F79" s="447" t="e">
        <v>#N/A</v>
      </c>
      <c r="G79" s="447" t="e">
        <v>#N/A</v>
      </c>
    </row>
    <row r="80" spans="2:8" ht="51.75" customHeight="1" x14ac:dyDescent="0.25">
      <c r="B80" s="296" t="s">
        <v>8328</v>
      </c>
      <c r="C80" s="447" t="str">
        <f ca="1">+VLOOKUP(+"Tab7_Cell_"&amp;+REPLACE(REPLACE(CELL("address",C80),1,1,""),2,1,""),'Master translation'!$A$26:$S$862,HLOOKUP(VLOOKUP('1. General Information'!$H$13,'Master translation 1'!$S$2:$T$22,2,FALSE),'Master translation'!$E$23:$S$24,2,FALSE)+4,FALSE)</f>
        <v>Excel is a trademark of Microsoft. The SRB is not in any way affiliated with, sponsored, endorsed or approved by Microsoft. The use of Excel by the end-user must be in line with permissions secured from Microsoft through a licence or equivalent.</v>
      </c>
      <c r="D80" s="447" t="e">
        <v>#N/A</v>
      </c>
      <c r="E80" s="447" t="e">
        <v>#N/A</v>
      </c>
      <c r="F80" s="447" t="e">
        <v>#N/A</v>
      </c>
      <c r="G80" s="447" t="e">
        <v>#N/A</v>
      </c>
    </row>
    <row r="81" spans="2:7" ht="21" customHeight="1" x14ac:dyDescent="0.25">
      <c r="B81" s="462" t="str">
        <f ca="1">+VLOOKUP(+"Tab7_Cell_"&amp;+REPLACE(REPLACE(CELL("address",B81),1,1,""),2,1,""),'Master translation'!$A$26:$S$862,HLOOKUP(VLOOKUP('1. General Information'!$H$13,'Master translation 1'!$S$2:$T$22,2,FALSE),'Master translation'!$E$23:$S$24,2,FALSE)+4,FALSE)</f>
        <v>C. Submission of the reporting form and next steps</v>
      </c>
      <c r="C81" s="462"/>
      <c r="D81" s="462"/>
      <c r="E81" s="462"/>
      <c r="F81" s="462"/>
      <c r="G81" s="462"/>
    </row>
    <row r="82" spans="2:7" ht="3.75" customHeight="1" x14ac:dyDescent="0.25"/>
    <row r="83" spans="2:7" ht="37.5" customHeight="1" x14ac:dyDescent="0.25">
      <c r="B83" s="449" t="str">
        <f ca="1">+VLOOKUP(+"Tab7_Cell_"&amp;+REPLACE(REPLACE(CELL("address",B83),1,1,""),2,1,""),'Master translation'!$A$26:$S$862,HLOOKUP(VLOOKUP('1. General Information'!$H$13,'Master translation 1'!$S$2:$T$22,2,FALSE),'Master translation'!$E$23:$S$24,2,FALSE)+4,FALSE)</f>
        <v xml:space="preserve">Submission deadline: The whole reporting form should be returned to the national resolution authority in accordance with the modalities defined by that authority (footnote 3). </v>
      </c>
      <c r="C83" s="449"/>
      <c r="D83" s="449"/>
      <c r="E83" s="449"/>
      <c r="F83" s="449"/>
      <c r="G83" s="449"/>
    </row>
    <row r="84" spans="2:7" ht="4.1500000000000004" customHeight="1" x14ac:dyDescent="0.25">
      <c r="B84" s="160"/>
      <c r="C84" s="160"/>
      <c r="D84" s="160"/>
      <c r="E84" s="162"/>
      <c r="F84" s="162"/>
      <c r="G84" s="162"/>
    </row>
    <row r="85" spans="2:7" ht="42.75" customHeight="1" x14ac:dyDescent="0.25">
      <c r="B85" s="449" t="str">
        <f ca="1">+VLOOKUP(+"Tab7_Cell_"&amp;+REPLACE(REPLACE(CELL("address",B85),1,1,""),2,1,""),'Master translation'!$A$26:$S$862,HLOOKUP(VLOOKUP('1. General Information'!$H$13,'Master translation 1'!$S$2:$T$22,2,FALSE),'Master translation'!$E$23:$S$24,2,FALSE)+4,FALSE)</f>
        <v xml:space="preserve">Where information is not provided by the institution, the SRB will use estimates or its own assumptions in order to calculate the annual contribution of the institution, or assign the institution concerned to the highest risk adjusting multiplier as referred to in Article 9 of Delegated Regulation (footnote 6). </v>
      </c>
      <c r="C85" s="449"/>
      <c r="D85" s="449"/>
      <c r="E85" s="449"/>
      <c r="F85" s="449"/>
      <c r="G85" s="449"/>
    </row>
    <row r="86" spans="2:7" ht="4.1500000000000004" customHeight="1" x14ac:dyDescent="0.25">
      <c r="B86" s="160"/>
      <c r="C86" s="160"/>
      <c r="D86" s="160"/>
      <c r="E86" s="162"/>
      <c r="F86" s="162"/>
      <c r="G86" s="162"/>
    </row>
    <row r="87" spans="2:7" ht="53.1" customHeight="1" x14ac:dyDescent="0.25">
      <c r="B87" s="449" t="str">
        <f ca="1">+VLOOKUP(+"Tab7_Cell_"&amp;+REPLACE(REPLACE(CELL("address",B87),1,1,""),2,1,""),'Master translation'!$A$26:$S$862,HLOOKUP(VLOOKUP('1. General Information'!$H$13,'Master translation 1'!$S$2:$T$22,2,FALSE),'Master translation'!$E$23:$S$24,2,FALSE)+4,FALSE)</f>
        <v>Where the information or data submitted to the national resolution authority is subject to updates or corrections, such updates or corrections should be submitted to the national resolution authority without undue delay (footnote 3). In such cases, the SRB will adjust the annual contribution in accordance with the updated information upon the calculation of the annual contribution of that institution for the next contribution period (footnote 6).</v>
      </c>
      <c r="C87" s="449"/>
      <c r="D87" s="449"/>
      <c r="E87" s="449"/>
      <c r="F87" s="449"/>
      <c r="G87" s="449"/>
    </row>
    <row r="88" spans="2:7" ht="4.3499999999999996" customHeight="1" x14ac:dyDescent="0.25">
      <c r="B88" s="163"/>
      <c r="C88" s="160"/>
      <c r="D88" s="160"/>
      <c r="E88" s="162"/>
      <c r="F88" s="162"/>
      <c r="G88" s="162"/>
    </row>
    <row r="89" spans="2:7" ht="37.5" customHeight="1" x14ac:dyDescent="0.25">
      <c r="B89" s="449" t="str">
        <f ca="1">+VLOOKUP(+"Tab7_Cell_"&amp;+REPLACE(REPLACE(CELL("address",B89),1,1,""),2,1,""),'Master translation'!$A$26:$S$862,HLOOKUP(VLOOKUP('1. General Information'!$H$13,'Master translation 1'!$S$2:$T$22,2,FALSE),'Master translation'!$E$23:$S$24,2,FALSE)+4,FALSE)</f>
        <v>Decision determining the annual contribution: national resolution authorities will notify institutions in scope of the SRF of their annual ex-ante contributions at the latest by 1 May 2023 (footnote7).</v>
      </c>
      <c r="C89" s="449"/>
      <c r="D89" s="449"/>
      <c r="E89" s="449"/>
      <c r="F89" s="449"/>
      <c r="G89" s="449"/>
    </row>
    <row r="90" spans="2:7" ht="4.3499999999999996" customHeight="1" x14ac:dyDescent="0.25">
      <c r="B90" s="161"/>
      <c r="C90" s="160"/>
      <c r="D90" s="160"/>
      <c r="E90" s="160"/>
      <c r="F90" s="160"/>
      <c r="G90" s="160"/>
    </row>
    <row r="91" spans="2:7" ht="53.1" customHeight="1" x14ac:dyDescent="0.25">
      <c r="B91" s="449" t="str">
        <f ca="1">+VLOOKUP(+"Tab7_Cell_"&amp;+REPLACE(REPLACE(CELL("address",B91),1,1,""),2,1,""),'Master translation'!$A$26:$S$862,HLOOKUP(VLOOKUP('1. General Information'!$H$13,'Master translation 1'!$S$2:$T$22,2,FALSE),'Master translation'!$E$23:$S$24,2,FALSE)+4,FALSE)</f>
        <v>Investigatory powers of the SRB: In accordance with Articles 34, 35 and 36 of the SRM Regulation and for the purpose of performing its tasks under this Regulation, the SRB may request information, conduct investigations and/or conduct on-site inspections under the circumstances stated in these Articles.</v>
      </c>
      <c r="C91" s="449"/>
      <c r="D91" s="449"/>
      <c r="E91" s="449"/>
      <c r="F91" s="449"/>
      <c r="G91" s="449"/>
    </row>
    <row r="92" spans="2:7" ht="3.75" customHeight="1" x14ac:dyDescent="0.25">
      <c r="B92" s="160"/>
      <c r="C92" s="160"/>
      <c r="D92" s="160"/>
      <c r="E92" s="160"/>
      <c r="F92" s="160"/>
      <c r="G92" s="160"/>
    </row>
    <row r="93" spans="2:7" ht="21" customHeight="1" x14ac:dyDescent="0.25">
      <c r="B93" s="462" t="str">
        <f ca="1">+VLOOKUP(+"Tab7_Cell_"&amp;+REPLACE(REPLACE(CELL("address",B93),1,1,""),2,1,""),'Master translation'!$A$26:$S$862,HLOOKUP(VLOOKUP('1. General Information'!$H$13,'Master translation 1'!$S$2:$T$22,2,FALSE),'Master translation'!$E$23:$S$24,2,FALSE)+4,FALSE)</f>
        <v>D. Legal references</v>
      </c>
      <c r="C93" s="462"/>
      <c r="D93" s="462"/>
      <c r="E93" s="462"/>
      <c r="F93" s="462"/>
      <c r="G93" s="462"/>
    </row>
    <row r="94" spans="2:7" ht="3.75" customHeight="1" x14ac:dyDescent="0.25"/>
    <row r="95" spans="2:7" ht="15.75" x14ac:dyDescent="0.25">
      <c r="B95" s="133" t="str">
        <f ca="1">+VLOOKUP(+"Tab7_Cell_"&amp;+REPLACE(REPLACE(CELL("address",B95),1,1,""),2,1,""),'Master translation'!$A$26:$S$862,HLOOKUP(VLOOKUP('1. General Information'!$H$13,'Master translation 1'!$S$2:$T$22,2,FALSE),'Master translation'!$E$23:$S$24,2,FALSE)+4,FALSE)</f>
        <v xml:space="preserve"> Main legal references in the present reporting form:</v>
      </c>
      <c r="C95" s="148"/>
      <c r="D95" s="148"/>
      <c r="E95" s="148"/>
      <c r="F95" s="148"/>
      <c r="G95" s="148"/>
    </row>
    <row r="96" spans="2:7" ht="4.1500000000000004" customHeight="1" x14ac:dyDescent="0.25">
      <c r="B96" s="160"/>
      <c r="C96" s="160"/>
      <c r="D96" s="160"/>
    </row>
    <row r="97" spans="2:8" s="97" customFormat="1" ht="36" customHeight="1" x14ac:dyDescent="0.25">
      <c r="B97" s="296" t="s">
        <v>180</v>
      </c>
      <c r="C97" s="449" t="str">
        <f ca="1">+VLOOKUP(+"Tab7_Cell_"&amp;+REPLACE(REPLACE(CELL("address",C97),1,1,""),2,1,""),'Master translation'!$A$26:$S$862,HLOOKUP(VLOOKUP('1. General Information'!$H$13,'Master translation 1'!$S$2:$T$22,2,FALSE),'Master translation'!$E$23:$S$24,2,FALSE)+4,FALSE)</f>
        <v>Directive 2014/59/EU of the European Parliament and of the Council of 15 May 2014 establishing a framework for the recovery and resolution of credit institutions and investment firms</v>
      </c>
      <c r="D97" s="449"/>
      <c r="E97" s="449"/>
      <c r="F97" s="449"/>
      <c r="G97" s="449"/>
      <c r="H97" s="275"/>
    </row>
    <row r="98" spans="2:8" s="97" customFormat="1" ht="15.75" x14ac:dyDescent="0.25">
      <c r="C98" s="471" t="str">
        <f ca="1">+VLOOKUP(+"Tab7_Cell_"&amp;+REPLACE(REPLACE(CELL("address",C98),1,1,""),2,1,""),'Master translation'!$A$26:$S$862,HLOOKUP(VLOOKUP('1. General Information'!$H$13,'Master translation 1'!$S$2:$T$22,2,FALSE),'Master translation'!$E$23:$S$24,2,FALSE)+4,FALSE)</f>
        <v>Hereafter 'BRRD' (Bank Recovery &amp; Resolution Directive)</v>
      </c>
      <c r="D98" s="471"/>
      <c r="E98" s="471"/>
      <c r="F98" s="471"/>
      <c r="G98" s="471"/>
      <c r="H98" s="275"/>
    </row>
    <row r="99" spans="2:8" s="97" customFormat="1" ht="16.5" customHeight="1" x14ac:dyDescent="0.25">
      <c r="C99" s="473" t="str">
        <f ca="1">+VLOOKUP(+"Tab7_Cell_"&amp;+REPLACE(REPLACE(CELL("address",C99),1,1,""),2,1,""),'Master translation'!$A$26:$S$862,HLOOKUP(VLOOKUP('1. General Information'!$H$13,'Master translation 1'!$S$2:$T$22,2,FALSE),'Master translation'!$E$23:$S$24,2,FALSE)+4,FALSE)</f>
        <v>Link: https://eur-lex.europa.eu/legal-content/EN/TXT/?uri=CELEX:02014L0059-20190627</v>
      </c>
      <c r="D99" s="473"/>
      <c r="E99" s="473"/>
      <c r="F99" s="473"/>
      <c r="G99" s="473"/>
      <c r="H99" s="275"/>
    </row>
    <row r="100" spans="2:8" s="97" customFormat="1" ht="4.3499999999999996" customHeight="1" x14ac:dyDescent="0.25">
      <c r="B100" s="472"/>
      <c r="C100" s="472"/>
      <c r="D100" s="472"/>
      <c r="E100" s="472"/>
      <c r="F100" s="472"/>
      <c r="G100" s="472"/>
      <c r="H100" s="275"/>
    </row>
    <row r="101" spans="2:8" s="97" customFormat="1" ht="36" customHeight="1" x14ac:dyDescent="0.25">
      <c r="B101" s="296" t="s">
        <v>179</v>
      </c>
      <c r="C101" s="468" t="str">
        <f ca="1">+VLOOKUP(+"Tab7_Cell_"&amp;+REPLACE(REPLACE(CELL("address",C101),1,1,""),2,1,""),'Master translation'!$A$26:$S$862,HLOOKUP(VLOOKUP('1. General Information'!$H$13,'Master translation 1'!$S$2:$T$22,2,FALSE),'Master translation'!$E$23:$S$24,2,FALSE)+4,FALSE)</f>
        <v>Regulation (EU) No 806/2014 of the European Parliament and of the Council of 15 July 2014 establishing uniform rules and a uniform procedure for the resolution of credit institutions and certain investment firms in the framework of a Single Resolution Mechanism and a Single Resolution Fund</v>
      </c>
      <c r="D101" s="468"/>
      <c r="E101" s="468"/>
      <c r="F101" s="468"/>
      <c r="G101" s="468"/>
      <c r="H101" s="275"/>
    </row>
    <row r="102" spans="2:8" s="97" customFormat="1" ht="17.25" customHeight="1" x14ac:dyDescent="0.25">
      <c r="B102" s="153"/>
      <c r="C102" s="471" t="str">
        <f ca="1">+VLOOKUP(+"Tab7_Cell_"&amp;+REPLACE(REPLACE(CELL("address",C102),1,1,""),2,1,""),'Master translation'!$A$26:$S$862,HLOOKUP(VLOOKUP('1. General Information'!$H$13,'Master translation 1'!$S$2:$T$22,2,FALSE),'Master translation'!$E$23:$S$24,2,FALSE)+4,FALSE)</f>
        <v>Thereafter 'SRM Regulation' (Single Resolution Mechanism Regulation)</v>
      </c>
      <c r="D102" s="471"/>
      <c r="E102" s="471"/>
      <c r="F102" s="471"/>
      <c r="G102" s="471"/>
      <c r="H102" s="275"/>
    </row>
    <row r="103" spans="2:8" s="97" customFormat="1" ht="15" customHeight="1" x14ac:dyDescent="0.25">
      <c r="B103" s="156"/>
      <c r="C103" s="473" t="str">
        <f ca="1">+VLOOKUP(+"Tab7_Cell_"&amp;+REPLACE(REPLACE(CELL("address",C103),1,1,""),2,1,""),'Master translation'!$A$26:$S$862,HLOOKUP(VLOOKUP('1. General Information'!$H$13,'Master translation 1'!$S$2:$T$22,2,FALSE),'Master translation'!$E$23:$S$24,2,FALSE)+4,FALSE)</f>
        <v>Link: http://data.europa.eu/eli/reg/2014/806/oj</v>
      </c>
      <c r="D103" s="473"/>
      <c r="E103" s="473"/>
      <c r="F103" s="473"/>
      <c r="G103" s="473"/>
      <c r="H103" s="275"/>
    </row>
    <row r="104" spans="2:8" s="97" customFormat="1" ht="4.3499999999999996" customHeight="1" x14ac:dyDescent="0.25">
      <c r="B104" s="153"/>
      <c r="C104" s="148"/>
      <c r="D104" s="148"/>
      <c r="E104" s="148"/>
      <c r="F104" s="148"/>
      <c r="G104" s="148"/>
      <c r="H104" s="275"/>
    </row>
    <row r="105" spans="2:8" s="97" customFormat="1" ht="36" customHeight="1" x14ac:dyDescent="0.25">
      <c r="B105" s="296" t="s">
        <v>178</v>
      </c>
      <c r="C105" s="449" t="str">
        <f ca="1">+VLOOKUP(+"Tab7_Cell_"&amp;+REPLACE(REPLACE(CELL("address",C105),1,1,""),2,1,""),'Master translation'!$A$26:$S$862,HLOOKUP(VLOOKUP('1. General Information'!$H$13,'Master translation 1'!$S$2:$T$22,2,FALSE),'Master translation'!$E$23:$S$24,2,FALSE)+4,FALSE)</f>
        <v>Commission Delegated Regulation (EU) 2015/63 of 21 October 2014 supplementing Directive 2014/59/EU of the European Parliament and of the Council with regard to ex ante contributions to resolution financing arrangements</v>
      </c>
      <c r="D105" s="449"/>
      <c r="E105" s="449"/>
      <c r="F105" s="449"/>
      <c r="G105" s="449"/>
      <c r="H105" s="275"/>
    </row>
    <row r="106" spans="2:8" s="97" customFormat="1" ht="15" customHeight="1" x14ac:dyDescent="0.25">
      <c r="B106" s="156"/>
      <c r="C106" s="152" t="str">
        <f ca="1">+VLOOKUP(+"Tab7_Cell_"&amp;+REPLACE(REPLACE(CELL("address",C106),1,1,""),2,1,""),'Master translation'!$A$26:$S$862,HLOOKUP(VLOOKUP('1. General Information'!$H$13,'Master translation 1'!$S$2:$T$22,2,FALSE),'Master translation'!$E$23:$S$24,2,FALSE)+4,FALSE)</f>
        <v>Thereafter 'Delegated Regulation’</v>
      </c>
      <c r="D106" s="157"/>
      <c r="E106" s="159"/>
      <c r="F106" s="159"/>
      <c r="G106" s="159"/>
      <c r="H106" s="275"/>
    </row>
    <row r="107" spans="2:8" s="97" customFormat="1" ht="15" customHeight="1" x14ac:dyDescent="0.25">
      <c r="B107" s="153"/>
      <c r="C107" s="337" t="str">
        <f ca="1">+VLOOKUP(+"Tab7_Cell_"&amp;+REPLACE(REPLACE(CELL("address",C107),1,1,""),2,1,""),'Master translation'!$A$26:$S$862,HLOOKUP(VLOOKUP('1. General Information'!$H$13,'Master translation 1'!$S$2:$T$22,2,FALSE),'Master translation'!$E$23:$S$24,2,FALSE)+4,FALSE)</f>
        <v>Link: http://data.europa.eu/eli/reg_del/2015/63/2015-01-17</v>
      </c>
      <c r="D107" s="152"/>
      <c r="E107" s="148"/>
      <c r="F107" s="148"/>
      <c r="G107" s="148"/>
      <c r="H107" s="275"/>
    </row>
    <row r="108" spans="2:8" s="97" customFormat="1" ht="4.3499999999999996" customHeight="1" x14ac:dyDescent="0.25">
      <c r="B108" s="153"/>
      <c r="C108" s="158"/>
      <c r="D108"/>
      <c r="E108" s="150"/>
      <c r="F108" s="150"/>
      <c r="G108" s="150"/>
      <c r="H108" s="275"/>
    </row>
    <row r="109" spans="2:8" s="97" customFormat="1" ht="36" customHeight="1" x14ac:dyDescent="0.25">
      <c r="B109" s="296" t="s">
        <v>177</v>
      </c>
      <c r="C109" s="449" t="str">
        <f ca="1">+VLOOKUP(+"Tab7_Cell_"&amp;+REPLACE(REPLACE(CELL("address",C109),1,1,""),2,1,""),'Master translation'!$A$26:$S$862,HLOOKUP(VLOOKUP('1. General Information'!$H$13,'Master translation 1'!$S$2:$T$22,2,FALSE),'Master translation'!$E$23:$S$24,2,FALSE)+4,FALSE)</f>
        <v>Council Implementing Regulation (EU) 2015/81 of 19 December 2014 specifying uniform conditions of application of Regulation (EU) No 806/2014 of the European Parliament and of the Council with regard to ex ante contributions to the Single Resolution Fund</v>
      </c>
      <c r="D109" s="449" t="e">
        <v>#N/A</v>
      </c>
      <c r="E109" s="449" t="e">
        <v>#N/A</v>
      </c>
      <c r="F109" s="449" t="e">
        <v>#N/A</v>
      </c>
      <c r="G109" s="449" t="e">
        <v>#N/A</v>
      </c>
      <c r="H109" s="275"/>
    </row>
    <row r="110" spans="2:8" s="97" customFormat="1" ht="15.75" x14ac:dyDescent="0.25">
      <c r="B110" s="153"/>
      <c r="C110" s="152" t="str">
        <f ca="1">+VLOOKUP(+"Tab7_Cell_"&amp;+REPLACE(REPLACE(CELL("address",C110),1,1,""),2,1,""),'Master translation'!$A$26:$S$862,HLOOKUP(VLOOKUP('1. General Information'!$H$13,'Master translation 1'!$S$2:$T$22,2,FALSE),'Master translation'!$E$23:$S$24,2,FALSE)+4,FALSE)</f>
        <v>Thereafter 'Implementing Regulation '</v>
      </c>
      <c r="D110" s="157"/>
      <c r="E110" s="148"/>
      <c r="F110" s="148"/>
      <c r="G110" s="148"/>
      <c r="H110" s="275"/>
    </row>
    <row r="111" spans="2:8" s="97" customFormat="1" ht="16.5" customHeight="1" x14ac:dyDescent="0.25">
      <c r="B111" s="153"/>
      <c r="C111" s="337" t="str">
        <f ca="1">+VLOOKUP(+"Tab7_Cell_"&amp;+REPLACE(REPLACE(CELL("address",C111),1,1,""),2,1,""),'Master translation'!$A$26:$S$862,HLOOKUP(VLOOKUP('1. General Information'!$H$13,'Master translation 1'!$S$2:$T$22,2,FALSE),'Master translation'!$E$23:$S$24,2,FALSE)+4,FALSE)</f>
        <v>Link: http://data.europa.eu/eli/reg_impl/2015/81/oj</v>
      </c>
      <c r="D111" s="152"/>
      <c r="E111" s="148"/>
      <c r="F111" s="148"/>
      <c r="G111" s="148"/>
      <c r="H111" s="275"/>
    </row>
    <row r="112" spans="2:8" s="97" customFormat="1" ht="4.3499999999999996" customHeight="1" x14ac:dyDescent="0.25">
      <c r="B112" s="156"/>
      <c r="C112" s="156"/>
      <c r="D112" s="156"/>
      <c r="E112" s="156"/>
      <c r="F112" s="156"/>
      <c r="G112" s="156"/>
      <c r="H112" s="275"/>
    </row>
    <row r="113" spans="2:8" s="97" customFormat="1" ht="36" customHeight="1" x14ac:dyDescent="0.25">
      <c r="B113" s="296" t="s">
        <v>176</v>
      </c>
      <c r="C113" s="449" t="str">
        <f ca="1">+VLOOKUP(+"Tab7_Cell_"&amp;+REPLACE(REPLACE(CELL("address",C113),1,1,""),2,1,""),'Master translation'!$A$26:$S$862,HLOOKUP(VLOOKUP('1. General Information'!$H$13,'Master translation 1'!$S$2:$T$22,2,FALSE),'Master translation'!$E$23:$S$24,2,FALSE)+4,FALSE)</f>
        <v>Regulation (EU) No 575/2013 of the European Parliament and of the Council of 26 June 2013 on prudential requirements for credit institutions and investment firms and amending Regulation (EU) No 648/2012 (CRR)</v>
      </c>
      <c r="D113" s="449" t="e">
        <v>#N/A</v>
      </c>
      <c r="E113" s="449" t="e">
        <v>#N/A</v>
      </c>
      <c r="F113" s="449" t="e">
        <v>#N/A</v>
      </c>
      <c r="G113" s="449" t="e">
        <v>#N/A</v>
      </c>
      <c r="H113" s="275"/>
    </row>
    <row r="114" spans="2:8" s="97" customFormat="1" ht="15.75" x14ac:dyDescent="0.25">
      <c r="B114" s="153"/>
      <c r="C114" s="152" t="str">
        <f ca="1">+VLOOKUP(+"Tab7_Cell_"&amp;+REPLACE(REPLACE(CELL("address",C114),1,1,""),2,1,""),'Master translation'!$A$26:$S$862,HLOOKUP(VLOOKUP('1. General Information'!$H$13,'Master translation 1'!$S$2:$T$22,2,FALSE),'Master translation'!$E$23:$S$24,2,FALSE)+4,FALSE)</f>
        <v>Thereafter 'CRR' (Capital Requirements Regulation)</v>
      </c>
      <c r="D114" s="148"/>
      <c r="E114" s="148"/>
      <c r="F114" s="148"/>
      <c r="G114" s="148"/>
      <c r="H114" s="275"/>
    </row>
    <row r="115" spans="2:8" s="97" customFormat="1" ht="15.75" x14ac:dyDescent="0.25">
      <c r="B115" s="153"/>
      <c r="C115" s="337" t="str">
        <f ca="1">+VLOOKUP(+"Tab7_Cell_"&amp;+REPLACE(REPLACE(CELL("address",C115),1,1,""),2,1,""),'Master translation'!$A$26:$S$862,HLOOKUP(VLOOKUP('1. General Information'!$H$13,'Master translation 1'!$S$2:$T$22,2,FALSE),'Master translation'!$E$23:$S$24,2,FALSE)+4,FALSE)</f>
        <v>Link: http://data.europa.eu/eli/reg/2013/575/2019-06-27</v>
      </c>
      <c r="D115" s="148"/>
      <c r="E115" s="148"/>
      <c r="F115" s="148"/>
      <c r="G115" s="148"/>
      <c r="H115" s="275"/>
    </row>
    <row r="116" spans="2:8" s="97" customFormat="1" ht="4.3499999999999996" customHeight="1" x14ac:dyDescent="0.25">
      <c r="B116" s="153"/>
      <c r="C116" s="150"/>
      <c r="D116" s="150"/>
      <c r="E116" s="150"/>
      <c r="F116" s="150"/>
      <c r="G116" s="150"/>
      <c r="H116" s="275"/>
    </row>
    <row r="117" spans="2:8" s="97" customFormat="1" ht="36" customHeight="1" x14ac:dyDescent="0.25">
      <c r="B117" s="296" t="s">
        <v>175</v>
      </c>
      <c r="C117" s="449" t="str">
        <f ca="1">+VLOOKUP(+"Tab7_Cell_"&amp;+REPLACE(REPLACE(CELL("address",C117),1,1,""),2,1,""),'Master translation'!$A$26:$S$862,HLOOKUP(VLOOKUP('1. General Information'!$H$13,'Master translation 1'!$S$2:$T$22,2,FALSE),'Master translation'!$E$23:$S$24,2,FALSE)+4,FALSE)</f>
        <v>Commission Implementing Regulation (EU) 680/2014 of 16 April 2014 laying down implementing technical standards with regard to supervisory reporting of institutions according to Regulation (EU) No 575/2013 of the European Parliament and of the Council</v>
      </c>
      <c r="D117" s="449" t="e">
        <v>#N/A</v>
      </c>
      <c r="E117" s="449" t="e">
        <v>#N/A</v>
      </c>
      <c r="F117" s="449" t="e">
        <v>#N/A</v>
      </c>
      <c r="G117" s="449" t="e">
        <v>#N/A</v>
      </c>
      <c r="H117" s="275"/>
    </row>
    <row r="118" spans="2:8" s="97" customFormat="1" ht="15.75" x14ac:dyDescent="0.25">
      <c r="B118" s="153"/>
      <c r="C118" s="152" t="str">
        <f ca="1">+VLOOKUP(+"Tab7_Cell_"&amp;+REPLACE(REPLACE(CELL("address",C118),1,1,""),2,1,""),'Master translation'!$A$26:$S$862,HLOOKUP(VLOOKUP('1. General Information'!$H$13,'Master translation 1'!$S$2:$T$22,2,FALSE),'Master translation'!$E$23:$S$24,2,FALSE)+4,FALSE)</f>
        <v>Thereafter 'EU COREP FINREP Regulation'</v>
      </c>
      <c r="D118" s="154"/>
      <c r="E118" s="150"/>
      <c r="F118" s="150"/>
      <c r="G118" s="150"/>
      <c r="H118" s="275"/>
    </row>
    <row r="119" spans="2:8" s="97" customFormat="1" ht="15.75" x14ac:dyDescent="0.25">
      <c r="B119" s="153"/>
      <c r="C119" s="337" t="str">
        <f ca="1">+VLOOKUP(+"Tab7_Cell_"&amp;+REPLACE(REPLACE(CELL("address",C119),1,1,""),2,1,""),'Master translation'!$A$26:$S$862,HLOOKUP(VLOOKUP('1. General Information'!$H$13,'Master translation 1'!$S$2:$T$22,2,FALSE),'Master translation'!$E$23:$S$24,2,FALSE)+4,FALSE)</f>
        <v>Link: http://data.europa.eu/eli/reg_impl/2014/680/2018-12-01</v>
      </c>
      <c r="D119" s="151"/>
      <c r="E119" s="150"/>
      <c r="F119" s="150"/>
      <c r="G119" s="150"/>
      <c r="H119" s="275"/>
    </row>
    <row r="120" spans="2:8" s="97" customFormat="1" ht="4.3499999999999996" customHeight="1" x14ac:dyDescent="0.25">
      <c r="B120" s="153"/>
      <c r="C120" s="150"/>
      <c r="D120" s="150"/>
      <c r="E120" s="150"/>
      <c r="F120" s="150"/>
      <c r="G120" s="150"/>
      <c r="H120" s="275"/>
    </row>
    <row r="121" spans="2:8" s="97" customFormat="1" ht="20.100000000000001" customHeight="1" x14ac:dyDescent="0.25">
      <c r="B121" s="296" t="s">
        <v>174</v>
      </c>
      <c r="C121" s="449" t="str">
        <f ca="1">+VLOOKUP(+"Tab7_Cell_"&amp;+REPLACE(REPLACE(CELL("address",C121),1,1,""),2,1,""),'Master translation'!$A$26:$S$862,HLOOKUP(VLOOKUP('1. General Information'!$H$13,'Master translation 1'!$S$2:$T$22,2,FALSE),'Master translation'!$E$23:$S$24,2,FALSE)+4,FALSE)</f>
        <v>Directive 2014/49/EU of 16 April 2014 on deposit guarantee schemes</v>
      </c>
      <c r="D121" s="449"/>
      <c r="E121" s="449"/>
      <c r="F121" s="449"/>
      <c r="G121" s="449"/>
      <c r="H121" s="275"/>
    </row>
    <row r="122" spans="2:8" s="97" customFormat="1" ht="15.75" x14ac:dyDescent="0.25">
      <c r="B122" s="153"/>
      <c r="C122" s="152" t="str">
        <f ca="1">+VLOOKUP(+"Tab7_Cell_"&amp;+REPLACE(REPLACE(CELL("address",C122),1,1,""),2,1,""),'Master translation'!$A$26:$S$862,HLOOKUP(VLOOKUP('1. General Information'!$H$13,'Master translation 1'!$S$2:$T$22,2,FALSE),'Master translation'!$E$23:$S$24,2,FALSE)+4,FALSE)</f>
        <v>Thereafter 'Directive 2014/49/EU (DGSD)'</v>
      </c>
      <c r="D122" s="154"/>
      <c r="E122" s="150"/>
      <c r="F122" s="150"/>
      <c r="G122" s="150"/>
      <c r="H122" s="275"/>
    </row>
    <row r="123" spans="2:8" s="97" customFormat="1" ht="15.75" x14ac:dyDescent="0.25">
      <c r="B123" s="153"/>
      <c r="C123" s="337" t="str">
        <f ca="1">+VLOOKUP(+"Tab7_Cell_"&amp;+REPLACE(REPLACE(CELL("address",C123),1,1,""),2,1,""),'Master translation'!$A$26:$S$862,HLOOKUP(VLOOKUP('1. General Information'!$H$13,'Master translation 1'!$S$2:$T$22,2,FALSE),'Master translation'!$E$23:$S$24,2,FALSE)+4,FALSE)</f>
        <v>Link: http://data.europa.eu/eli/dir/2014/49/2014-07-02</v>
      </c>
      <c r="D123" s="151"/>
      <c r="E123" s="150"/>
      <c r="F123" s="150"/>
      <c r="G123" s="150"/>
      <c r="H123" s="275"/>
    </row>
    <row r="124" spans="2:8" ht="14.25" customHeight="1" x14ac:dyDescent="0.25">
      <c r="B124" s="149"/>
      <c r="C124" s="148"/>
      <c r="D124" s="148"/>
      <c r="E124" s="148"/>
      <c r="F124" s="148"/>
      <c r="G124" s="148"/>
    </row>
    <row r="125" spans="2:8" ht="14.25" customHeight="1" x14ac:dyDescent="0.25">
      <c r="B125" s="343" t="str">
        <f ca="1">+VLOOKUP(+"Tab7_Cell_"&amp;+REPLACE(REPLACE(CELL("address",B125),1,1,""),2,1,""),'Master translation'!$A$26:$S$862,HLOOKUP(VLOOKUP('1. General Information'!$H$13,'Master translation 1'!$S$2:$T$22,2,FALSE),'Master translation'!$E$23:$S$24,2,FALSE)+4,FALSE)</f>
        <v>Footnotes:</v>
      </c>
      <c r="C125" s="148"/>
      <c r="D125" s="148"/>
      <c r="E125" s="148"/>
      <c r="F125" s="148"/>
      <c r="G125" s="148"/>
    </row>
    <row r="126" spans="2:8" ht="2.1" customHeight="1" x14ac:dyDescent="0.25">
      <c r="B126" s="146"/>
      <c r="C126"/>
      <c r="D126" s="147"/>
      <c r="E126" s="147"/>
      <c r="F126" s="147"/>
      <c r="G126" s="147"/>
    </row>
    <row r="127" spans="2:8" ht="14.25" customHeight="1" x14ac:dyDescent="0.25">
      <c r="B127" s="288" t="str">
        <f ca="1">+VLOOKUP(+"Tab7_Cell_"&amp;+REPLACE(REPLACE(CELL("address",B127),1,1,""),2,1,""),'Master translation'!$A$26:$S$862,HLOOKUP(VLOOKUP('1. General Information'!$H$13,'Master translation 1'!$S$2:$T$22,2,FALSE),'Master translation'!$E$23:$S$24,2,FALSE)+4,FALSE)</f>
        <v>1. Article 2(c) of SRM Regulation</v>
      </c>
      <c r="C127" s="146"/>
      <c r="D127" s="143"/>
      <c r="E127" s="142"/>
      <c r="F127" s="142"/>
      <c r="G127" s="142"/>
    </row>
    <row r="128" spans="2:8" ht="14.25" customHeight="1" x14ac:dyDescent="0.25">
      <c r="B128" s="288" t="str">
        <f ca="1">+VLOOKUP(+"Tab7_Cell_"&amp;+REPLACE(REPLACE(CELL("address",B128),1,1,""),2,1,""),'Master translation'!$A$26:$S$862,HLOOKUP(VLOOKUP('1. General Information'!$H$13,'Master translation 1'!$S$2:$T$22,2,FALSE),'Master translation'!$E$23:$S$24,2,FALSE)+4,FALSE)</f>
        <v xml:space="preserve">2. Article 12 of Delegated Regulation </v>
      </c>
      <c r="C128" s="146"/>
      <c r="D128" s="145"/>
      <c r="E128" s="145"/>
      <c r="F128" s="145"/>
      <c r="G128" s="145"/>
    </row>
    <row r="129" spans="2:7" ht="14.25" customHeight="1" x14ac:dyDescent="0.25">
      <c r="B129" s="288" t="str">
        <f ca="1">+VLOOKUP(+"Tab7_Cell_"&amp;+REPLACE(REPLACE(CELL("address",B129),1,1,""),2,1,""),'Master translation'!$A$26:$S$862,HLOOKUP(VLOOKUP('1. General Information'!$H$13,'Master translation 1'!$S$2:$T$22,2,FALSE),'Master translation'!$E$23:$S$24,2,FALSE)+4,FALSE)</f>
        <v xml:space="preserve">3. Article 14 of Delegated Regulation </v>
      </c>
      <c r="C129"/>
      <c r="D129" s="143"/>
      <c r="E129" s="143"/>
      <c r="F129" s="143"/>
      <c r="G129" s="143"/>
    </row>
    <row r="130" spans="2:7" ht="14.25" customHeight="1" x14ac:dyDescent="0.25">
      <c r="B130" s="288" t="str">
        <f ca="1">+VLOOKUP(+"Tab7_Cell_"&amp;+REPLACE(REPLACE(CELL("address",B130),1,1,""),2,1,""),'Master translation'!$A$26:$S$862,HLOOKUP(VLOOKUP('1. General Information'!$H$13,'Master translation 1'!$S$2:$T$22,2,FALSE),'Master translation'!$E$23:$S$24,2,FALSE)+4,FALSE)</f>
        <v xml:space="preserve">4. Article 2 of Delegated Regulation  </v>
      </c>
      <c r="C130" s="144"/>
      <c r="D130" s="143"/>
      <c r="E130" s="142"/>
      <c r="F130" s="142"/>
      <c r="G130" s="142"/>
    </row>
    <row r="131" spans="2:7" ht="14.25" customHeight="1" x14ac:dyDescent="0.25">
      <c r="B131" s="288" t="str">
        <f ca="1">+VLOOKUP(+"Tab7_Cell_"&amp;+REPLACE(REPLACE(CELL("address",B131),1,1,""),2,1,""),'Master translation'!$A$26:$S$862,HLOOKUP(VLOOKUP('1. General Information'!$H$13,'Master translation 1'!$S$2:$T$22,2,FALSE),'Master translation'!$E$23:$S$24,2,FALSE)+4,FALSE)</f>
        <v xml:space="preserve">5. Article 8 of Delegated Regulation </v>
      </c>
      <c r="C131"/>
      <c r="D131" s="143"/>
      <c r="E131" s="143"/>
      <c r="F131" s="143"/>
      <c r="G131" s="143"/>
    </row>
    <row r="132" spans="2:7" ht="14.25" customHeight="1" x14ac:dyDescent="0.25">
      <c r="B132" s="288" t="str">
        <f ca="1">+VLOOKUP(+"Tab7_Cell_"&amp;+REPLACE(REPLACE(CELL("address",B132),1,1,""),2,1,""),'Master translation'!$A$26:$S$862,HLOOKUP(VLOOKUP('1. General Information'!$H$13,'Master translation 1'!$S$2:$T$22,2,FALSE),'Master translation'!$E$23:$S$24,2,FALSE)+4,FALSE)</f>
        <v xml:space="preserve">6. Article 17 of Delegated Regulation </v>
      </c>
      <c r="C132"/>
      <c r="D132" s="143"/>
      <c r="E132" s="142"/>
      <c r="F132" s="142"/>
      <c r="G132" s="142"/>
    </row>
    <row r="133" spans="2:7" ht="14.25" customHeight="1" x14ac:dyDescent="0.25">
      <c r="B133" s="288" t="str">
        <f ca="1">+VLOOKUP(+"Tab7_Cell_"&amp;+REPLACE(REPLACE(CELL("address",B133),1,1,""),2,1,""),'Master translation'!$A$26:$S$862,HLOOKUP(VLOOKUP('1. General Information'!$H$13,'Master translation 1'!$S$2:$T$22,2,FALSE),'Master translation'!$E$23:$S$24,2,FALSE)+4,FALSE)</f>
        <v xml:space="preserve">7. Article 13 of Delegated Regulation </v>
      </c>
      <c r="C133"/>
      <c r="D133" s="143"/>
      <c r="E133" s="142"/>
      <c r="F133" s="142"/>
      <c r="G133" s="142"/>
    </row>
    <row r="134" spans="2:7" ht="14.25" customHeight="1" x14ac:dyDescent="0.25">
      <c r="B134" s="288" t="str">
        <f ca="1">+VLOOKUP(+"Tab7_Cell_"&amp;+REPLACE(REPLACE(CELL("address",B134),1,1,""),2,1,""),'Master translation'!$A$26:$S$862,HLOOKUP(VLOOKUP('1. General Information'!$H$13,'Master translation 1'!$S$2:$T$22,2,FALSE),'Master translation'!$E$23:$S$24,2,FALSE)+4,FALSE)</f>
        <v xml:space="preserve">8. Article 3(11) of Delegated Regulation </v>
      </c>
      <c r="C134"/>
      <c r="D134" s="143"/>
      <c r="E134" s="142"/>
      <c r="F134" s="142"/>
      <c r="G134" s="142"/>
    </row>
    <row r="135" spans="2:7" ht="15" customHeight="1" x14ac:dyDescent="0.25">
      <c r="B135" s="141"/>
      <c r="C135" s="141"/>
      <c r="D135" s="141"/>
      <c r="E135" s="141"/>
      <c r="F135" s="141"/>
      <c r="G135" s="141"/>
    </row>
  </sheetData>
  <mergeCells count="70">
    <mergeCell ref="B81:G81"/>
    <mergeCell ref="B83:G83"/>
    <mergeCell ref="B85:G85"/>
    <mergeCell ref="B87:G87"/>
    <mergeCell ref="C79:G79"/>
    <mergeCell ref="C80:G80"/>
    <mergeCell ref="C71:G71"/>
    <mergeCell ref="C98:G98"/>
    <mergeCell ref="C113:G113"/>
    <mergeCell ref="C117:G117"/>
    <mergeCell ref="B100:G100"/>
    <mergeCell ref="C101:G101"/>
    <mergeCell ref="C102:G102"/>
    <mergeCell ref="C103:G103"/>
    <mergeCell ref="C105:G105"/>
    <mergeCell ref="C109:G109"/>
    <mergeCell ref="C99:G99"/>
    <mergeCell ref="B89:G89"/>
    <mergeCell ref="B91:G91"/>
    <mergeCell ref="B93:G93"/>
    <mergeCell ref="C97:G97"/>
    <mergeCell ref="C77:G77"/>
    <mergeCell ref="D31:G31"/>
    <mergeCell ref="B26:G26"/>
    <mergeCell ref="C72:G72"/>
    <mergeCell ref="C75:G75"/>
    <mergeCell ref="C56:G56"/>
    <mergeCell ref="C57:G57"/>
    <mergeCell ref="C59:G59"/>
    <mergeCell ref="C66:G66"/>
    <mergeCell ref="C67:G67"/>
    <mergeCell ref="C64:G64"/>
    <mergeCell ref="C74:G74"/>
    <mergeCell ref="C61:G61"/>
    <mergeCell ref="C60:G60"/>
    <mergeCell ref="C73:G73"/>
    <mergeCell ref="C68:G68"/>
    <mergeCell ref="C70:G70"/>
    <mergeCell ref="B1:G1"/>
    <mergeCell ref="C121:G121"/>
    <mergeCell ref="B2:G2"/>
    <mergeCell ref="B4:G4"/>
    <mergeCell ref="B11:G11"/>
    <mergeCell ref="B13:G13"/>
    <mergeCell ref="B15:G15"/>
    <mergeCell ref="C55:G55"/>
    <mergeCell ref="C43:G43"/>
    <mergeCell ref="C44:G44"/>
    <mergeCell ref="C46:G46"/>
    <mergeCell ref="C63:G63"/>
    <mergeCell ref="C62:G62"/>
    <mergeCell ref="C54:G54"/>
    <mergeCell ref="B33:G33"/>
    <mergeCell ref="B17:G17"/>
    <mergeCell ref="D28:G28"/>
    <mergeCell ref="D29:G29"/>
    <mergeCell ref="B16:G16"/>
    <mergeCell ref="C48:G48"/>
    <mergeCell ref="C50:G50"/>
    <mergeCell ref="C18:G18"/>
    <mergeCell ref="C19:G19"/>
    <mergeCell ref="B21:G21"/>
    <mergeCell ref="D23:G23"/>
    <mergeCell ref="D24:G24"/>
    <mergeCell ref="C35:G35"/>
    <mergeCell ref="C37:G37"/>
    <mergeCell ref="C39:G39"/>
    <mergeCell ref="C41:G41"/>
    <mergeCell ref="C42:G42"/>
    <mergeCell ref="D30:G30"/>
  </mergeCells>
  <hyperlinks>
    <hyperlink ref="C30" location="'5. Definitions and guidance'!B4" display="Definitions and guidance:" xr:uid="{00000000-0004-0000-0000-000000000000}"/>
    <hyperlink ref="C29" location="'4. Risk adjustment'!B4" display="Risk adjustment: " xr:uid="{00000000-0004-0000-0000-000001000000}"/>
    <hyperlink ref="C28" location="'3. Deductions'!B4" display="Deductions:" xr:uid="{00000000-0004-0000-0000-000002000000}"/>
    <hyperlink ref="C24" location="'2. Basic annual contribution'!B4" display="Basic annual contribution:" xr:uid="{00000000-0004-0000-0000-000003000000}"/>
    <hyperlink ref="C31" location="'6. Validation rules'!B4" display="Validation rules:" xr:uid="{00000000-0004-0000-0000-000004000000}"/>
    <hyperlink ref="C23" location="'1. General Information'!B4" display="General information:" xr:uid="{00000000-0004-0000-0000-000005000000}"/>
    <hyperlink ref="C103" r:id="rId1" display="http://eur-lex.europa.eu/legal-content/EN/TXT/PDF/?uri=CELEX:32014R0806&amp;from=EN" xr:uid="{00000000-0004-0000-0000-000006000000}"/>
    <hyperlink ref="C111" r:id="rId2" display="http://data.europa.eu/eli/reg_impl/2015/81/oj" xr:uid="{00000000-0004-0000-0000-000007000000}"/>
    <hyperlink ref="C115" r:id="rId3" display="http://data.europa.eu/eli/reg/2013/575/2019-06-27" xr:uid="{00000000-0004-0000-0000-000008000000}"/>
    <hyperlink ref="C119" r:id="rId4" display="http://data.europa.eu/eli/reg_impl/2014/680/2018-12-01" xr:uid="{00000000-0004-0000-0000-000009000000}"/>
    <hyperlink ref="C123" r:id="rId5" display="http://data.europa.eu/eli/dir/2014/49/2014-07-02" xr:uid="{00000000-0004-0000-0000-00000A000000}"/>
    <hyperlink ref="C103:G103" r:id="rId6" display="http://data.europa.eu/eli/reg/2014/806/oj" xr:uid="{00000000-0004-0000-0000-00000B000000}"/>
    <hyperlink ref="C99:G99" r:id="rId7" display="https://eur-lex.europa.eu/legal-content/EN/TXT/?uri=CELEX:02014L0059-20190627" xr:uid="{00000000-0004-0000-0000-00000C000000}"/>
    <hyperlink ref="C107" r:id="rId8" display="http://data.europa.eu/eli/reg_del/2015/63/2015-01-17" xr:uid="{00000000-0004-0000-0000-00000D000000}"/>
  </hyperlinks>
  <printOptions horizontalCentered="1"/>
  <pageMargins left="0.23622047244094491" right="0.23622047244094491" top="0.39370078740157483" bottom="0.39370078740157483" header="0.31496062992125984" footer="0.31496062992125984"/>
  <pageSetup paperSize="9" scale="46" fitToHeight="0" orientation="portrait" r:id="rId9"/>
  <headerFooter>
    <oddFooter>&amp;R&amp;P/&amp;N&amp;LEx-ante contributions to the Single Resolution Fund - reporting form for the 2021 contribution period</oddFooter>
  </headerFooter>
  <rowBreaks count="1" manualBreakCount="1">
    <brk id="57"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BW50"/>
  <sheetViews>
    <sheetView showGridLines="0" topLeftCell="A3" zoomScale="70" zoomScaleNormal="70" zoomScaleSheetLayoutView="70" zoomScalePageLayoutView="90" workbookViewId="0">
      <selection activeCell="F9" sqref="F9"/>
    </sheetView>
  </sheetViews>
  <sheetFormatPr defaultColWidth="8.28515625" defaultRowHeight="15" x14ac:dyDescent="0.25"/>
  <cols>
    <col min="1" max="1" width="2.42578125" style="5" customWidth="1"/>
    <col min="2" max="2" width="7.7109375" style="1" customWidth="1"/>
    <col min="3" max="3" width="16.7109375" style="1" customWidth="1"/>
    <col min="4" max="4" width="80.7109375" style="1" customWidth="1"/>
    <col min="5" max="5" width="25.7109375" style="1" customWidth="1"/>
    <col min="6" max="6" width="39.7109375" style="1" customWidth="1"/>
    <col min="7" max="7" width="25.7109375" style="1" customWidth="1"/>
    <col min="8" max="8" width="43.5703125" style="414" customWidth="1"/>
    <col min="9" max="9" width="45" style="414" customWidth="1"/>
    <col min="10" max="31" width="8.28515625" style="97"/>
    <col min="32" max="75" width="8.28515625" style="5"/>
    <col min="76" max="16384" width="8.28515625" style="1"/>
  </cols>
  <sheetData>
    <row r="1" spans="1:75" ht="15.75" hidden="1" customHeight="1" x14ac:dyDescent="0.25"/>
    <row r="2" spans="1:75" ht="15.75" hidden="1" x14ac:dyDescent="0.25">
      <c r="B2" s="374"/>
      <c r="C2" s="375"/>
      <c r="D2" s="375"/>
      <c r="E2" s="376">
        <v>0</v>
      </c>
      <c r="F2" s="377">
        <v>43496</v>
      </c>
      <c r="G2" s="378"/>
    </row>
    <row r="3" spans="1:75" ht="51" customHeight="1" x14ac:dyDescent="0.25">
      <c r="B3" s="459" t="str">
        <f ca="1">'Read me'!B1:G1</f>
        <v>Ex-ante contributions to the Single Resolution Fund - reporting form for the 2023 contribution period</v>
      </c>
      <c r="C3" s="460"/>
      <c r="D3" s="460"/>
      <c r="E3" s="460"/>
      <c r="F3" s="460"/>
      <c r="G3" s="460"/>
    </row>
    <row r="4" spans="1:75" s="5" customFormat="1" ht="30" customHeight="1" x14ac:dyDescent="0.25">
      <c r="B4" s="459" t="s">
        <v>8092</v>
      </c>
      <c r="C4" s="460"/>
      <c r="D4" s="460"/>
      <c r="E4" s="460"/>
      <c r="F4" s="460"/>
      <c r="G4" s="460"/>
      <c r="H4" s="414"/>
      <c r="I4" s="414"/>
      <c r="J4" s="97"/>
      <c r="K4" s="97"/>
      <c r="L4" s="97"/>
      <c r="M4" s="97"/>
      <c r="N4" s="97"/>
      <c r="O4" s="97"/>
      <c r="P4" s="97"/>
      <c r="Q4" s="97"/>
      <c r="R4" s="97"/>
      <c r="S4" s="97"/>
      <c r="T4" s="97"/>
      <c r="U4" s="97"/>
      <c r="V4" s="97"/>
      <c r="W4" s="97"/>
      <c r="X4" s="97"/>
      <c r="Y4" s="97"/>
      <c r="Z4" s="97"/>
      <c r="AA4" s="97"/>
      <c r="AB4" s="97"/>
      <c r="AC4" s="97"/>
      <c r="AD4" s="97"/>
      <c r="AE4" s="97"/>
    </row>
    <row r="5" spans="1:75" s="5" customFormat="1" ht="10.15" customHeight="1" x14ac:dyDescent="0.25">
      <c r="B5" s="91"/>
      <c r="C5" s="91"/>
      <c r="D5" s="91"/>
      <c r="E5" s="91"/>
      <c r="F5" s="91"/>
      <c r="H5" s="414"/>
      <c r="I5" s="414"/>
      <c r="J5" s="97"/>
      <c r="K5" s="97"/>
      <c r="L5" s="97"/>
      <c r="M5" s="97"/>
      <c r="N5" s="97"/>
      <c r="O5" s="97"/>
      <c r="P5" s="97"/>
      <c r="Q5" s="97"/>
      <c r="R5" s="97"/>
      <c r="S5" s="97"/>
      <c r="T5" s="97"/>
      <c r="U5" s="97"/>
      <c r="V5" s="97"/>
      <c r="W5" s="97"/>
      <c r="X5" s="97"/>
      <c r="Y5" s="97"/>
      <c r="Z5" s="97"/>
      <c r="AA5" s="97"/>
      <c r="AB5" s="97"/>
      <c r="AC5" s="97"/>
      <c r="AD5" s="97"/>
      <c r="AE5" s="97"/>
    </row>
    <row r="6" spans="1:75" ht="18.75" customHeight="1" x14ac:dyDescent="0.25">
      <c r="A6" s="1"/>
      <c r="B6" s="462" t="s">
        <v>11056</v>
      </c>
      <c r="C6" s="462"/>
      <c r="D6" s="462"/>
      <c r="E6" s="462"/>
      <c r="F6" s="462"/>
      <c r="G6" s="462"/>
    </row>
    <row r="7" spans="1:75" ht="10.15" customHeight="1" x14ac:dyDescent="0.25">
      <c r="B7" s="18"/>
    </row>
    <row r="8" spans="1:75" s="6" customFormat="1" ht="80.099999999999994" customHeight="1" x14ac:dyDescent="0.25">
      <c r="A8" s="7"/>
      <c r="B8" s="92" t="str">
        <f>+'Master translation 1'!$Q$11</f>
        <v>Field ID</v>
      </c>
      <c r="C8" s="476" t="str">
        <f>+'Master translation 1'!$Q$12</f>
        <v>Field</v>
      </c>
      <c r="D8" s="477"/>
      <c r="E8" s="89" t="s">
        <v>409</v>
      </c>
      <c r="F8" s="93" t="str">
        <f>+'Master translation 1'!$Q$14</f>
        <v>Value</v>
      </c>
      <c r="G8" s="89" t="str">
        <f>+'Master translation 1'!$Q$15</f>
        <v>Link to definitions &amp; guidance to apply</v>
      </c>
      <c r="H8" s="414" t="str">
        <f>"/"&amp;B6&amp;" Rows {"&amp;COLUMN(B8)&amp;"}"</f>
        <v>/Section A. Identification of the institution Rows {2}</v>
      </c>
      <c r="I8" s="414" t="str">
        <f>"/"&amp;B6&amp;" Columns {"&amp;COLUMN(F8)&amp;"}"</f>
        <v>/Section A. Identification of the institution Columns {6}</v>
      </c>
      <c r="J8" s="330"/>
      <c r="K8" s="330"/>
      <c r="L8" s="330"/>
      <c r="M8" s="330"/>
      <c r="N8" s="330"/>
      <c r="O8" s="330"/>
      <c r="P8" s="330"/>
      <c r="Q8" s="330"/>
      <c r="R8" s="330"/>
      <c r="S8" s="330"/>
      <c r="T8" s="330"/>
      <c r="U8" s="330"/>
      <c r="V8" s="330"/>
      <c r="W8" s="330"/>
      <c r="X8" s="330"/>
      <c r="Y8" s="330"/>
      <c r="Z8" s="330"/>
      <c r="AA8" s="330"/>
      <c r="AB8" s="330"/>
      <c r="AC8" s="330"/>
      <c r="AD8" s="330"/>
      <c r="AE8" s="330"/>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row>
    <row r="9" spans="1:75" ht="19.149999999999999" customHeight="1" x14ac:dyDescent="0.25">
      <c r="B9" s="81" t="s">
        <v>7</v>
      </c>
      <c r="C9" s="474" t="s">
        <v>759</v>
      </c>
      <c r="D9" s="475"/>
      <c r="E9" s="88" t="s">
        <v>11028</v>
      </c>
      <c r="F9" s="90"/>
      <c r="G9" s="94" t="s">
        <v>112</v>
      </c>
    </row>
    <row r="10" spans="1:75" ht="19.149999999999999" customHeight="1" x14ac:dyDescent="0.25">
      <c r="B10" s="81" t="s">
        <v>8</v>
      </c>
      <c r="C10" s="474" t="s">
        <v>773</v>
      </c>
      <c r="D10" s="475"/>
      <c r="E10" s="88" t="s">
        <v>11029</v>
      </c>
      <c r="F10" s="90"/>
      <c r="G10" s="94" t="s">
        <v>112</v>
      </c>
    </row>
    <row r="11" spans="1:75" ht="19.149999999999999" customHeight="1" x14ac:dyDescent="0.25">
      <c r="B11" s="81" t="s">
        <v>9</v>
      </c>
      <c r="C11" s="474" t="s">
        <v>787</v>
      </c>
      <c r="D11" s="475"/>
      <c r="E11" s="88" t="s">
        <v>11030</v>
      </c>
      <c r="F11" s="90"/>
      <c r="G11" s="94" t="s">
        <v>112</v>
      </c>
    </row>
    <row r="12" spans="1:75" ht="19.149999999999999" customHeight="1" x14ac:dyDescent="0.25">
      <c r="B12" s="81" t="s">
        <v>10</v>
      </c>
      <c r="C12" s="474" t="s">
        <v>801</v>
      </c>
      <c r="D12" s="475"/>
      <c r="E12" s="88" t="s">
        <v>11031</v>
      </c>
      <c r="F12" s="90"/>
      <c r="G12" s="94" t="s">
        <v>112</v>
      </c>
    </row>
    <row r="13" spans="1:75" ht="19.149999999999999" customHeight="1" x14ac:dyDescent="0.25">
      <c r="B13" s="81" t="s">
        <v>11</v>
      </c>
      <c r="C13" s="474" t="s">
        <v>815</v>
      </c>
      <c r="D13" s="475"/>
      <c r="E13" s="88" t="s">
        <v>11032</v>
      </c>
      <c r="F13" s="90"/>
      <c r="G13" s="94" t="s">
        <v>112</v>
      </c>
      <c r="H13" s="97" t="s">
        <v>252</v>
      </c>
    </row>
    <row r="14" spans="1:75" ht="37.5" customHeight="1" x14ac:dyDescent="0.25">
      <c r="B14" s="81" t="s">
        <v>12</v>
      </c>
      <c r="C14" s="480" t="s">
        <v>10139</v>
      </c>
      <c r="D14" s="481"/>
      <c r="E14" s="88" t="s">
        <v>11033</v>
      </c>
      <c r="F14" s="90"/>
      <c r="G14" s="94" t="s">
        <v>112</v>
      </c>
    </row>
    <row r="15" spans="1:75" ht="51.75" customHeight="1" x14ac:dyDescent="0.25">
      <c r="B15" s="81" t="s">
        <v>13</v>
      </c>
      <c r="C15" s="474" t="s">
        <v>830</v>
      </c>
      <c r="D15" s="475"/>
      <c r="E15" s="88" t="s">
        <v>11034</v>
      </c>
      <c r="F15" s="122"/>
      <c r="G15" s="94" t="s">
        <v>112</v>
      </c>
    </row>
    <row r="16" spans="1:75" ht="18.75" customHeight="1" x14ac:dyDescent="0.25">
      <c r="B16" s="81" t="s">
        <v>14</v>
      </c>
      <c r="C16" s="474" t="s">
        <v>842</v>
      </c>
      <c r="D16" s="475"/>
      <c r="E16" s="88" t="s">
        <v>11035</v>
      </c>
      <c r="F16" s="90"/>
      <c r="G16" s="94" t="s">
        <v>112</v>
      </c>
      <c r="H16" s="414" t="str">
        <f>"/"&amp;H8</f>
        <v>//Section A. Identification of the institution Rows {2}</v>
      </c>
      <c r="I16" s="414" t="str">
        <f>"/"&amp;I8</f>
        <v>//Section A. Identification of the institution Columns {6}</v>
      </c>
    </row>
    <row r="17" spans="1:75" ht="10.15" customHeight="1" x14ac:dyDescent="0.25">
      <c r="B17" s="84"/>
      <c r="C17" s="48" t="s">
        <v>115</v>
      </c>
      <c r="D17" s="48"/>
      <c r="E17" s="48"/>
      <c r="F17" s="95"/>
      <c r="G17" s="49"/>
    </row>
    <row r="18" spans="1:75" ht="18.75" customHeight="1" x14ac:dyDescent="0.25">
      <c r="A18" s="1"/>
      <c r="B18" s="462" t="s">
        <v>11057</v>
      </c>
      <c r="C18" s="462"/>
      <c r="D18" s="462"/>
      <c r="E18" s="462"/>
      <c r="F18" s="462"/>
      <c r="G18" s="462"/>
    </row>
    <row r="19" spans="1:75" ht="10.15" customHeight="1" x14ac:dyDescent="0.25"/>
    <row r="20" spans="1:75" s="6" customFormat="1" ht="80.099999999999994" customHeight="1" x14ac:dyDescent="0.25">
      <c r="A20" s="7"/>
      <c r="B20" s="92" t="str">
        <f>+'Master translation 1'!$Q$11</f>
        <v>Field ID</v>
      </c>
      <c r="C20" s="476" t="str">
        <f>+'Master translation 1'!$Q$12</f>
        <v>Field</v>
      </c>
      <c r="D20" s="477"/>
      <c r="E20" s="89" t="s">
        <v>492</v>
      </c>
      <c r="F20" s="93" t="str">
        <f>+'Master translation 1'!$Q$14</f>
        <v>Value</v>
      </c>
      <c r="G20" s="89" t="str">
        <f>+'Master translation 1'!$Q$15</f>
        <v>Link to definitions &amp; guidance to apply</v>
      </c>
      <c r="H20" s="414" t="str">
        <f>"/"&amp;B18&amp;" Rows {"&amp;COLUMN(B20)&amp;"}"</f>
        <v>/Section B. Contact person for this reporting form Rows {2}</v>
      </c>
      <c r="I20" s="414" t="str">
        <f>"/"&amp;B18&amp;" Columns {"&amp;COLUMN(F20)&amp;"}"</f>
        <v>/Section B. Contact person for this reporting form Columns {6}</v>
      </c>
      <c r="J20" s="330"/>
      <c r="K20" s="330"/>
      <c r="L20" s="330"/>
      <c r="M20" s="330"/>
      <c r="N20" s="330"/>
      <c r="O20" s="330"/>
      <c r="P20" s="330"/>
      <c r="Q20" s="330"/>
      <c r="R20" s="330"/>
      <c r="S20" s="330"/>
      <c r="T20" s="330"/>
      <c r="U20" s="330"/>
      <c r="V20" s="330"/>
      <c r="W20" s="330"/>
      <c r="X20" s="330"/>
      <c r="Y20" s="330"/>
      <c r="Z20" s="330"/>
      <c r="AA20" s="330"/>
      <c r="AB20" s="330"/>
      <c r="AC20" s="330"/>
      <c r="AD20" s="330"/>
      <c r="AE20" s="330"/>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row>
    <row r="21" spans="1:75" ht="16.899999999999999" customHeight="1" x14ac:dyDescent="0.25">
      <c r="B21" s="81" t="s">
        <v>5</v>
      </c>
      <c r="C21" s="474" t="s">
        <v>856</v>
      </c>
      <c r="D21" s="475"/>
      <c r="E21" s="88" t="s">
        <v>11031</v>
      </c>
      <c r="F21" s="90"/>
      <c r="G21" s="94" t="s">
        <v>112</v>
      </c>
      <c r="L21" s="330"/>
    </row>
    <row r="22" spans="1:75" ht="16.899999999999999" customHeight="1" x14ac:dyDescent="0.25">
      <c r="B22" s="81" t="s">
        <v>6</v>
      </c>
      <c r="C22" s="474" t="s">
        <v>870</v>
      </c>
      <c r="D22" s="475"/>
      <c r="E22" s="88" t="s">
        <v>11031</v>
      </c>
      <c r="F22" s="90"/>
      <c r="G22" s="94" t="s">
        <v>112</v>
      </c>
    </row>
    <row r="23" spans="1:75" ht="16.899999999999999" customHeight="1" x14ac:dyDescent="0.25">
      <c r="B23" s="81" t="s">
        <v>15</v>
      </c>
      <c r="C23" s="474" t="s">
        <v>884</v>
      </c>
      <c r="D23" s="475"/>
      <c r="E23" s="88" t="s">
        <v>11028</v>
      </c>
      <c r="F23" s="90"/>
      <c r="G23" s="94" t="s">
        <v>112</v>
      </c>
    </row>
    <row r="24" spans="1:75" ht="16.899999999999999" customHeight="1" x14ac:dyDescent="0.25">
      <c r="B24" s="81" t="s">
        <v>16</v>
      </c>
      <c r="C24" s="474" t="s">
        <v>898</v>
      </c>
      <c r="D24" s="475"/>
      <c r="E24" s="88" t="s">
        <v>11028</v>
      </c>
      <c r="F24" s="90"/>
      <c r="G24" s="94" t="s">
        <v>112</v>
      </c>
    </row>
    <row r="25" spans="1:75" ht="16.899999999999999" customHeight="1" x14ac:dyDescent="0.25">
      <c r="B25" s="81" t="s">
        <v>148</v>
      </c>
      <c r="C25" s="474" t="s">
        <v>912</v>
      </c>
      <c r="D25" s="475"/>
      <c r="E25" s="88" t="s">
        <v>149</v>
      </c>
      <c r="F25" s="90"/>
      <c r="G25" s="94" t="s">
        <v>112</v>
      </c>
      <c r="H25" s="414" t="str">
        <f>"/"&amp;H20</f>
        <v>//Section B. Contact person for this reporting form Rows {2}</v>
      </c>
      <c r="I25" s="414" t="str">
        <f>"/"&amp;I20</f>
        <v>//Section B. Contact person for this reporting form Columns {6}</v>
      </c>
    </row>
    <row r="26" spans="1:75" ht="10.15" customHeight="1" x14ac:dyDescent="0.25">
      <c r="A26" s="1"/>
      <c r="B26" s="96"/>
      <c r="C26" s="28"/>
      <c r="D26" s="96"/>
      <c r="E26" s="96"/>
      <c r="F26" s="96"/>
      <c r="G26" s="96"/>
    </row>
    <row r="27" spans="1:75" ht="18.75" customHeight="1" x14ac:dyDescent="0.25">
      <c r="A27" s="1"/>
      <c r="B27" s="462" t="s">
        <v>11058</v>
      </c>
      <c r="C27" s="462"/>
      <c r="D27" s="462"/>
      <c r="E27" s="462"/>
      <c r="F27" s="462"/>
      <c r="G27" s="462"/>
    </row>
    <row r="28" spans="1:75" ht="10.15" customHeight="1" x14ac:dyDescent="0.25">
      <c r="B28"/>
      <c r="C28"/>
      <c r="D28"/>
      <c r="E28"/>
      <c r="F28"/>
      <c r="G28" s="18"/>
    </row>
    <row r="29" spans="1:75" s="6" customFormat="1" ht="80.099999999999994" customHeight="1" x14ac:dyDescent="0.25">
      <c r="A29" s="7"/>
      <c r="B29" s="92" t="str">
        <f>+'Master translation 1'!$Q$11</f>
        <v>Field ID</v>
      </c>
      <c r="C29" s="476" t="str">
        <f>+'Master translation 1'!$Q$12</f>
        <v>Field</v>
      </c>
      <c r="D29" s="477"/>
      <c r="E29" s="89" t="s">
        <v>492</v>
      </c>
      <c r="F29" s="93" t="str">
        <f>+'Master translation 1'!$Q$14</f>
        <v>Value</v>
      </c>
      <c r="G29" s="89" t="str">
        <f>+'Master translation 1'!$Q$15</f>
        <v>Link to definitions &amp; guidance to apply</v>
      </c>
      <c r="H29" s="414" t="str">
        <f>"/"&amp;B27&amp;" Rows {"&amp;COLUMN(B29)&amp;"}"</f>
        <v>/Section C. Identification of possible specificities for the calculation of the individual annual contribution Rows {2}</v>
      </c>
      <c r="I29" s="414" t="str">
        <f>"/"&amp;B27&amp;" Columns {"&amp;COLUMN(F29)&amp;"}"</f>
        <v>/Section C. Identification of possible specificities for the calculation of the individual annual contribution Columns {6}</v>
      </c>
      <c r="J29" s="330"/>
      <c r="K29" s="330"/>
      <c r="L29" s="330"/>
      <c r="M29" s="330"/>
      <c r="N29" s="330"/>
      <c r="O29" s="330"/>
      <c r="P29" s="330"/>
      <c r="Q29" s="330"/>
      <c r="R29" s="330"/>
      <c r="S29" s="330"/>
      <c r="T29" s="330"/>
      <c r="U29" s="330"/>
      <c r="V29" s="330"/>
      <c r="W29" s="330"/>
      <c r="X29" s="330"/>
      <c r="Y29" s="330"/>
      <c r="Z29" s="330"/>
      <c r="AA29" s="330"/>
      <c r="AB29" s="330"/>
      <c r="AC29" s="330"/>
      <c r="AD29" s="330"/>
      <c r="AE29" s="330"/>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row>
    <row r="30" spans="1:75" ht="15.75" x14ac:dyDescent="0.25">
      <c r="B30" s="81" t="s">
        <v>34</v>
      </c>
      <c r="C30" s="474" t="s">
        <v>926</v>
      </c>
      <c r="D30" s="475"/>
      <c r="E30" s="88" t="s">
        <v>11036</v>
      </c>
      <c r="F30" s="90"/>
      <c r="G30" s="94" t="s">
        <v>112</v>
      </c>
    </row>
    <row r="31" spans="1:75" ht="15.75" x14ac:dyDescent="0.25">
      <c r="B31" s="81" t="s">
        <v>35</v>
      </c>
      <c r="C31" s="474" t="s">
        <v>939</v>
      </c>
      <c r="D31" s="475"/>
      <c r="E31" s="88" t="s">
        <v>11036</v>
      </c>
      <c r="F31" s="90"/>
      <c r="G31" s="94" t="s">
        <v>112</v>
      </c>
    </row>
    <row r="32" spans="1:75" ht="15.75" x14ac:dyDescent="0.25">
      <c r="B32" s="81" t="s">
        <v>36</v>
      </c>
      <c r="C32" s="474" t="s">
        <v>952</v>
      </c>
      <c r="D32" s="475"/>
      <c r="E32" s="88" t="s">
        <v>11036</v>
      </c>
      <c r="F32" s="90"/>
      <c r="G32" s="94" t="s">
        <v>112</v>
      </c>
    </row>
    <row r="33" spans="2:75" ht="68.25" customHeight="1" x14ac:dyDescent="0.25">
      <c r="B33" s="81" t="s">
        <v>37</v>
      </c>
      <c r="C33" s="482" t="s">
        <v>965</v>
      </c>
      <c r="D33" s="483"/>
      <c r="E33" s="88" t="s">
        <v>11037</v>
      </c>
      <c r="F33" s="90"/>
      <c r="G33" s="94" t="s">
        <v>112</v>
      </c>
      <c r="I33" s="439" t="str">
        <f>IF(F33="","",IF(OR(EXACT(F33,'Master translation 1'!$Q$2),EXACT(F33,'Master translation 1'!$Q$3),EXACT(F33,'Master translation 1'!$Q$6)),"","NOK, "&amp;VLOOKUP("Tab5_Cell_F23",'Master translation'!$A$26:$S$867,HLOOKUP(VLOOKUP('1. General Information'!$H$13,'Master translation 1'!$S$2:$T$22,2,FALSE),'Master translation'!$E$23:$S$24,2,FALSE)+4,FALSE)))</f>
        <v/>
      </c>
    </row>
    <row r="34" spans="2:75" ht="15.75" x14ac:dyDescent="0.25">
      <c r="B34" s="81" t="s">
        <v>38</v>
      </c>
      <c r="C34" s="474" t="s">
        <v>977</v>
      </c>
      <c r="D34" s="475"/>
      <c r="E34" s="88" t="s">
        <v>11036</v>
      </c>
      <c r="F34" s="90"/>
      <c r="G34" s="94" t="s">
        <v>112</v>
      </c>
    </row>
    <row r="35" spans="2:75" ht="15.75" x14ac:dyDescent="0.25">
      <c r="B35" s="81" t="s">
        <v>39</v>
      </c>
      <c r="C35" s="474" t="s">
        <v>988</v>
      </c>
      <c r="D35" s="475"/>
      <c r="E35" s="88" t="s">
        <v>11036</v>
      </c>
      <c r="F35" s="90"/>
      <c r="G35" s="94" t="s">
        <v>112</v>
      </c>
    </row>
    <row r="36" spans="2:75" ht="15.75" x14ac:dyDescent="0.25">
      <c r="B36" s="81" t="s">
        <v>40</v>
      </c>
      <c r="C36" s="474" t="s">
        <v>1000</v>
      </c>
      <c r="D36" s="475"/>
      <c r="E36" s="88" t="s">
        <v>11036</v>
      </c>
      <c r="F36" s="90"/>
      <c r="G36" s="94" t="s">
        <v>112</v>
      </c>
    </row>
    <row r="37" spans="2:75" ht="33.75" customHeight="1" x14ac:dyDescent="0.25">
      <c r="B37" s="81" t="s">
        <v>41</v>
      </c>
      <c r="C37" s="478" t="s">
        <v>1012</v>
      </c>
      <c r="D37" s="479"/>
      <c r="E37" s="88" t="s">
        <v>11036</v>
      </c>
      <c r="F37" s="90"/>
      <c r="G37" s="94" t="s">
        <v>112</v>
      </c>
      <c r="J37" s="44"/>
    </row>
    <row r="38" spans="2:75" ht="15.75" x14ac:dyDescent="0.25">
      <c r="B38" s="81" t="s">
        <v>42</v>
      </c>
      <c r="C38" s="474" t="s">
        <v>1023</v>
      </c>
      <c r="D38" s="475"/>
      <c r="E38" s="88" t="s">
        <v>11036</v>
      </c>
      <c r="F38" s="90"/>
      <c r="G38" s="94" t="s">
        <v>112</v>
      </c>
    </row>
    <row r="39" spans="2:75" ht="32.25" customHeight="1" x14ac:dyDescent="0.25">
      <c r="B39" s="81" t="s">
        <v>43</v>
      </c>
      <c r="C39" s="474" t="s">
        <v>1035</v>
      </c>
      <c r="D39" s="475"/>
      <c r="E39" s="88" t="s">
        <v>11036</v>
      </c>
      <c r="F39" s="90"/>
      <c r="G39" s="94" t="s">
        <v>112</v>
      </c>
      <c r="H39" s="414" t="str">
        <f>"/"&amp;H29</f>
        <v>//Section C. Identification of possible specificities for the calculation of the individual annual contribution Rows {2}</v>
      </c>
      <c r="I39" s="414" t="str">
        <f>"/"&amp;I29</f>
        <v>//Section C. Identification of possible specificities for the calculation of the individual annual contribution Columns {6}</v>
      </c>
    </row>
    <row r="40" spans="2:75" s="97" customFormat="1" ht="10.15" customHeight="1" x14ac:dyDescent="0.25">
      <c r="B40" s="83"/>
      <c r="C40" s="48"/>
      <c r="D40" s="48"/>
      <c r="E40" s="48"/>
      <c r="F40" s="98"/>
      <c r="G40" s="48"/>
      <c r="H40" s="414"/>
      <c r="I40" s="414"/>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row>
    <row r="41" spans="2:75" s="1" customFormat="1" ht="18.75" customHeight="1" x14ac:dyDescent="0.25">
      <c r="B41" s="462" t="s">
        <v>11059</v>
      </c>
      <c r="C41" s="462"/>
      <c r="D41" s="462"/>
      <c r="E41" s="462"/>
      <c r="F41" s="462"/>
      <c r="G41" s="462"/>
      <c r="H41" s="414"/>
      <c r="I41" s="414"/>
      <c r="J41" s="97"/>
      <c r="K41" s="97"/>
      <c r="L41" s="97"/>
      <c r="M41" s="97"/>
      <c r="N41" s="97"/>
      <c r="O41" s="97"/>
      <c r="P41" s="97"/>
      <c r="Q41" s="97"/>
      <c r="R41" s="97"/>
      <c r="S41" s="97"/>
      <c r="T41" s="97"/>
      <c r="U41" s="97"/>
      <c r="V41" s="97"/>
      <c r="W41" s="97"/>
      <c r="X41" s="97"/>
      <c r="Y41" s="97"/>
      <c r="Z41" s="97"/>
      <c r="AA41" s="97"/>
      <c r="AB41" s="97"/>
      <c r="AC41" s="97"/>
      <c r="AD41" s="97"/>
      <c r="AE41" s="97"/>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row>
    <row r="42" spans="2:75" ht="10.15" customHeight="1" x14ac:dyDescent="0.25">
      <c r="B42"/>
      <c r="C42"/>
      <c r="D42"/>
      <c r="E42"/>
      <c r="F42"/>
      <c r="G42" s="18"/>
    </row>
    <row r="43" spans="2:75" ht="80.099999999999994" customHeight="1" x14ac:dyDescent="0.25">
      <c r="B43" s="92" t="str">
        <f>+'Master translation 1'!$Q$11</f>
        <v>Field ID</v>
      </c>
      <c r="C43" s="476" t="str">
        <f>+'Master translation 1'!$Q$12</f>
        <v>Field</v>
      </c>
      <c r="D43" s="477"/>
      <c r="E43" s="89" t="s">
        <v>492</v>
      </c>
      <c r="F43" s="93" t="str">
        <f>+'Master translation 1'!$Q$14</f>
        <v>Value</v>
      </c>
      <c r="G43" s="89" t="str">
        <f>+'Master translation 1'!$Q$15</f>
        <v>Link to definitions &amp; guidance to apply</v>
      </c>
      <c r="H43" s="414" t="str">
        <f>"/"&amp;B41&amp;" Rows {"&amp;COLUMN(B43)&amp;"}"</f>
        <v>/Section D. Newly supervised institutions and mergers Rows {2}</v>
      </c>
      <c r="I43" s="414" t="str">
        <f>"/"&amp;B41&amp;" Columns {"&amp;COLUMN(F43)&amp;"}"</f>
        <v>/Section D. Newly supervised institutions and mergers Columns {6}</v>
      </c>
    </row>
    <row r="44" spans="2:75" ht="31.5" x14ac:dyDescent="0.25">
      <c r="B44" s="81" t="s">
        <v>107</v>
      </c>
      <c r="C44" s="480" t="s">
        <v>1048</v>
      </c>
      <c r="D44" s="481"/>
      <c r="E44" s="80" t="s">
        <v>11038</v>
      </c>
      <c r="F44" s="100"/>
      <c r="G44" s="94" t="s">
        <v>112</v>
      </c>
      <c r="I44" s="415"/>
    </row>
    <row r="45" spans="2:75" ht="16.899999999999999" customHeight="1" x14ac:dyDescent="0.25">
      <c r="B45" s="81" t="s">
        <v>113</v>
      </c>
      <c r="C45" s="474" t="s">
        <v>1060</v>
      </c>
      <c r="D45" s="475"/>
      <c r="E45" s="88" t="s">
        <v>11036</v>
      </c>
      <c r="F45" s="90"/>
      <c r="G45" s="94" t="s">
        <v>112</v>
      </c>
      <c r="H45" s="414" t="str">
        <f>"/"&amp;H43</f>
        <v>//Section D. Newly supervised institutions and mergers Rows {2}</v>
      </c>
      <c r="I45" s="414" t="str">
        <f>"/"&amp;I43</f>
        <v>//Section D. Newly supervised institutions and mergers Columns {6}</v>
      </c>
    </row>
    <row r="46" spans="2:75" s="97" customFormat="1" ht="10.15" customHeight="1" x14ac:dyDescent="0.25">
      <c r="B46" s="83"/>
      <c r="C46" s="48"/>
      <c r="D46" s="48"/>
      <c r="E46" s="48"/>
      <c r="F46" s="98"/>
      <c r="G46" s="48"/>
      <c r="H46" s="414"/>
      <c r="I46" s="414"/>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row>
    <row r="47" spans="2:75" s="1" customFormat="1" ht="18.75" customHeight="1" x14ac:dyDescent="0.25">
      <c r="B47" s="462" t="s">
        <v>11060</v>
      </c>
      <c r="C47" s="462"/>
      <c r="D47" s="462"/>
      <c r="E47" s="462"/>
      <c r="F47" s="462"/>
      <c r="G47" s="462"/>
      <c r="H47" s="414"/>
      <c r="I47" s="414"/>
      <c r="J47" s="97"/>
      <c r="K47" s="97"/>
      <c r="L47" s="97"/>
      <c r="M47" s="97"/>
      <c r="N47" s="97"/>
      <c r="O47" s="97"/>
      <c r="P47" s="97"/>
      <c r="Q47" s="97"/>
      <c r="R47" s="97"/>
      <c r="S47" s="97"/>
      <c r="T47" s="97"/>
      <c r="U47" s="97"/>
      <c r="V47" s="97"/>
      <c r="W47" s="97"/>
      <c r="X47" s="97"/>
      <c r="Y47" s="97"/>
      <c r="Z47" s="97"/>
      <c r="AA47" s="97"/>
      <c r="AB47" s="97"/>
      <c r="AC47" s="97"/>
      <c r="AD47" s="97"/>
      <c r="AE47" s="97"/>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row>
    <row r="48" spans="2:75" ht="10.15" customHeight="1" x14ac:dyDescent="0.25">
      <c r="B48"/>
      <c r="C48"/>
      <c r="D48"/>
      <c r="E48"/>
      <c r="F48"/>
      <c r="G48" s="18"/>
    </row>
    <row r="49" spans="1:75" s="6" customFormat="1" ht="80.099999999999994" customHeight="1" x14ac:dyDescent="0.25">
      <c r="A49" s="7"/>
      <c r="B49" s="92" t="str">
        <f>+'Master translation 1'!$Q$11</f>
        <v>Field ID</v>
      </c>
      <c r="C49" s="476" t="str">
        <f>+'Master translation 1'!$Q$12</f>
        <v>Field</v>
      </c>
      <c r="D49" s="477"/>
      <c r="E49" s="89" t="s">
        <v>492</v>
      </c>
      <c r="F49" s="93" t="str">
        <f>+'Master translation 1'!$Q$14</f>
        <v>Value</v>
      </c>
      <c r="G49" s="89" t="str">
        <f>+'Master translation 1'!$Q$15</f>
        <v>Link to definitions &amp; guidance to apply</v>
      </c>
      <c r="H49" s="414" t="str">
        <f>"/"&amp;B47&amp;" Rows {"&amp;COLUMN(B49)&amp;"}"</f>
        <v>/Section E. Reference date for the reporting form Rows {2}</v>
      </c>
      <c r="I49" s="414" t="str">
        <f>"/"&amp;B47&amp;" Columns {"&amp;COLUMN(F49)&amp;"}"</f>
        <v>/Section E. Reference date for the reporting form Columns {6}</v>
      </c>
      <c r="J49" s="330"/>
      <c r="K49" s="330"/>
      <c r="L49" s="330"/>
      <c r="M49" s="330"/>
      <c r="N49" s="330"/>
      <c r="O49" s="330"/>
      <c r="P49" s="330"/>
      <c r="Q49" s="330"/>
      <c r="R49" s="330"/>
      <c r="S49" s="330"/>
      <c r="T49" s="330"/>
      <c r="U49" s="330"/>
      <c r="V49" s="330"/>
      <c r="W49" s="330"/>
      <c r="X49" s="330"/>
      <c r="Y49" s="330"/>
      <c r="Z49" s="330"/>
      <c r="AA49" s="330"/>
      <c r="AB49" s="330"/>
      <c r="AC49" s="330"/>
      <c r="AD49" s="330"/>
      <c r="AE49" s="330"/>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row>
    <row r="50" spans="1:75" ht="47.25" customHeight="1" x14ac:dyDescent="0.25">
      <c r="B50" s="99" t="s">
        <v>114</v>
      </c>
      <c r="C50" s="474" t="s">
        <v>1074</v>
      </c>
      <c r="D50" s="475"/>
      <c r="E50" s="80" t="s">
        <v>160</v>
      </c>
      <c r="F50" s="100"/>
      <c r="G50" s="94" t="s">
        <v>112</v>
      </c>
      <c r="H50" s="414" t="str">
        <f>"/"&amp;H49</f>
        <v>//Section E. Reference date for the reporting form Rows {2}</v>
      </c>
      <c r="I50" s="414" t="str">
        <f>"/"&amp;I49</f>
        <v>//Section E. Reference date for the reporting form Columns {6}</v>
      </c>
    </row>
  </sheetData>
  <protectedRanges>
    <protectedRange sqref="F21:F25 F50 F9:F14 F30:F39 F44:F45 F16" name="Range1"/>
    <protectedRange sqref="F15" name="Range1_1"/>
    <protectedRange sqref="H13" name="Range2_1"/>
  </protectedRanges>
  <dataConsolidate/>
  <customSheetViews>
    <customSheetView guid="{4B666BF9-6518-4C4F-9073-A8E3F807156B}" showGridLines="0" hiddenRows="1">
      <selection activeCell="A15" sqref="A15:XFD15"/>
      <pageMargins left="0.51181102362204722" right="0.51181102362204722" top="0.55118110236220474" bottom="0.55118110236220474" header="0.31496062992125984" footer="0.31496062992125984"/>
      <pageSetup paperSize="9" scale="49" fitToHeight="0" orientation="portrait" r:id="rId1"/>
      <headerFooter>
        <oddFooter>&amp;LEx-ante contributions to the Single Resolution Fund - reporting form for the 2018 contribution period&amp;R1. General information -  &amp;P/&amp;N</oddFooter>
      </headerFooter>
    </customSheetView>
  </customSheetViews>
  <mergeCells count="38">
    <mergeCell ref="C32:D32"/>
    <mergeCell ref="B41:G41"/>
    <mergeCell ref="C25:D25"/>
    <mergeCell ref="C33:D33"/>
    <mergeCell ref="C30:D30"/>
    <mergeCell ref="C31:D31"/>
    <mergeCell ref="C34:D34"/>
    <mergeCell ref="C38:D38"/>
    <mergeCell ref="C36:D36"/>
    <mergeCell ref="C35:D35"/>
    <mergeCell ref="C29:D29"/>
    <mergeCell ref="B27:G27"/>
    <mergeCell ref="C22:D22"/>
    <mergeCell ref="C9:D9"/>
    <mergeCell ref="C24:D24"/>
    <mergeCell ref="C21:D21"/>
    <mergeCell ref="C12:D12"/>
    <mergeCell ref="C11:D11"/>
    <mergeCell ref="C14:D14"/>
    <mergeCell ref="C15:D15"/>
    <mergeCell ref="C16:D16"/>
    <mergeCell ref="B18:G18"/>
    <mergeCell ref="B3:G3"/>
    <mergeCell ref="C50:D50"/>
    <mergeCell ref="C45:D45"/>
    <mergeCell ref="C49:D49"/>
    <mergeCell ref="C43:D43"/>
    <mergeCell ref="C37:D37"/>
    <mergeCell ref="B47:G47"/>
    <mergeCell ref="C39:D39"/>
    <mergeCell ref="C44:D44"/>
    <mergeCell ref="B6:G6"/>
    <mergeCell ref="C8:D8"/>
    <mergeCell ref="B4:G4"/>
    <mergeCell ref="C23:D23"/>
    <mergeCell ref="C10:D10"/>
    <mergeCell ref="C13:D13"/>
    <mergeCell ref="C20:D20"/>
  </mergeCells>
  <conditionalFormatting sqref="I15">
    <cfRule type="containsText" dxfId="41" priority="4" operator="containsText" text="NOK">
      <formula>NOT(ISERROR(SEARCH("NOK",I15)))</formula>
    </cfRule>
  </conditionalFormatting>
  <conditionalFormatting sqref="I30:I39">
    <cfRule type="containsText" dxfId="40" priority="1" operator="containsText" text="NOK">
      <formula>NOT(ISERROR(SEARCH("NOK",I30)))</formula>
    </cfRule>
  </conditionalFormatting>
  <conditionalFormatting sqref="I45">
    <cfRule type="containsText" dxfId="39" priority="2" operator="containsText" text="NOK">
      <formula>NOT(ISERROR(SEARCH("NOK",I45)))</formula>
    </cfRule>
  </conditionalFormatting>
  <dataValidations count="10">
    <dataValidation type="list" allowBlank="1" showInputMessage="1" showErrorMessage="1" sqref="F13 H13" xr:uid="{00000000-0002-0000-0100-000000000000}">
      <formula1>"AT,BE,BG,CY,DE,EE,ES,FI,FR,GR,HR,IE,IT,LT,LU,LV,MT,NL,PT,SI,SK"</formula1>
    </dataValidation>
    <dataValidation type="list" allowBlank="1" showInputMessage="1" showErrorMessage="1" sqref="F40 F46" xr:uid="{00000000-0002-0000-0100-000001000000}">
      <formula1>"Yes , No"</formula1>
    </dataValidation>
    <dataValidation type="textLength" operator="lessThanOrEqual" showInputMessage="1" showErrorMessage="1" error="Maximum 255 characters" sqref="F9 F23:F25" xr:uid="{00000000-0002-0000-0100-000002000000}">
      <formula1>255</formula1>
    </dataValidation>
    <dataValidation type="textLength" operator="lessThanOrEqual" allowBlank="1" showInputMessage="1" showErrorMessage="1" error="Maximum 150 characters" sqref="F10" xr:uid="{00000000-0002-0000-0100-000003000000}">
      <formula1>150</formula1>
    </dataValidation>
    <dataValidation type="textLength" operator="lessThanOrEqual" allowBlank="1" showInputMessage="1" showErrorMessage="1" error="Maximum 50 characters" sqref="F12 F21:F22 F16" xr:uid="{00000000-0002-0000-0100-000004000000}">
      <formula1>50</formula1>
    </dataValidation>
    <dataValidation type="textLength" errorStyle="information" operator="lessThanOrEqual" allowBlank="1" showInputMessage="1" showErrorMessage="1" error="You can enter &quot;. p&quot; when you do not have a RIAD MFI code._x000a_If you do have one, maximum characters is 30." sqref="F14" xr:uid="{00000000-0002-0000-0100-000005000000}">
      <formula1>30</formula1>
    </dataValidation>
    <dataValidation type="textLength" errorStyle="information" operator="equal" allowBlank="1" showInputMessage="1" showErrorMessage="1" error="You can enter &quot;. p&quot; when you do not have a LEII code._x000a_If you do have one, make sure you have the right amount of characters (20) " sqref="F17" xr:uid="{00000000-0002-0000-0100-000006000000}">
      <formula1>20</formula1>
    </dataValidation>
    <dataValidation type="textLength" operator="lessThanOrEqual" allowBlank="1" showInputMessage="1" showErrorMessage="1" error="Maximum 15 characters" sqref="F11" xr:uid="{00000000-0002-0000-0100-000007000000}">
      <formula1>15</formula1>
    </dataValidation>
    <dataValidation type="date" operator="greaterThanOrEqual" allowBlank="1" showInputMessage="1" showErrorMessage="1" error="Please input a date in the the indicated format (YYYY-MM-DD)_x000a_For example: 2016-12-31 for 31 December, 2016." sqref="F50 F44" xr:uid="{00000000-0002-0000-0100-000008000000}">
      <formula1>1</formula1>
    </dataValidation>
    <dataValidation type="textLength" errorStyle="information" operator="equal" allowBlank="1" showInputMessage="1" showErrorMessage="1" error="The LEI code should consist of 20 alphanumeric characters." sqref="F15" xr:uid="{00000000-0002-0000-0100-000009000000}">
      <formula1>20</formula1>
    </dataValidation>
  </dataValidations>
  <hyperlinks>
    <hyperlink ref="G14" location="'5. Definitions and guidance'!B24" display="Link" xr:uid="{00000000-0004-0000-0100-000000000000}"/>
    <hyperlink ref="G15" location="'5. Definitions and guidance'!B25" display="Link" xr:uid="{00000000-0004-0000-0100-000001000000}"/>
    <hyperlink ref="G16" location="'5. Definitions and guidance'!B26" display="Link" xr:uid="{00000000-0004-0000-0100-000002000000}"/>
    <hyperlink ref="G21" location="'5. Definitions and guidance'!B32" display="Link" xr:uid="{00000000-0004-0000-0100-000003000000}"/>
    <hyperlink ref="G22:G25" location="'5. Definitions and guidance'!C32" display="Link" xr:uid="{00000000-0004-0000-0100-000004000000}"/>
    <hyperlink ref="G22" location="'5. Definitions and guidance'!B33" display="Link" xr:uid="{00000000-0004-0000-0100-000005000000}"/>
    <hyperlink ref="G23" location="'5. Definitions and guidance'!B34" display="Link" xr:uid="{00000000-0004-0000-0100-000006000000}"/>
    <hyperlink ref="G24" location="'5. Definitions and guidance'!B35" display="Link" xr:uid="{00000000-0004-0000-0100-000007000000}"/>
    <hyperlink ref="G25" location="'5. Definitions and guidance'!B36" display="Link" xr:uid="{00000000-0004-0000-0100-000008000000}"/>
    <hyperlink ref="G30" location="'5. Definitions and guidance'!B42" display="Link" xr:uid="{00000000-0004-0000-0100-000009000000}"/>
    <hyperlink ref="G31:G39" location="'5. Definitions and guidance'!B42" display="Link" xr:uid="{00000000-0004-0000-0100-00000A000000}"/>
    <hyperlink ref="G31" location="'5. Definitions and guidance'!B43" display="Link" xr:uid="{00000000-0004-0000-0100-00000B000000}"/>
    <hyperlink ref="G32" location="'5. Definitions and guidance'!B44" display="Link" xr:uid="{00000000-0004-0000-0100-00000C000000}"/>
    <hyperlink ref="G33" location="'5. Definitions and guidance'!B45" display="Link" xr:uid="{00000000-0004-0000-0100-00000D000000}"/>
    <hyperlink ref="G34" location="'5. Definitions and guidance'!B46" display="Link" xr:uid="{00000000-0004-0000-0100-00000E000000}"/>
    <hyperlink ref="G35" location="'5. Definitions and guidance'!B47" display="Link" xr:uid="{00000000-0004-0000-0100-00000F000000}"/>
    <hyperlink ref="G36" location="'5. Definitions and guidance'!B48" display="Link" xr:uid="{00000000-0004-0000-0100-000010000000}"/>
    <hyperlink ref="G37" location="'5. Definitions and guidance'!B49" display="Link" xr:uid="{00000000-0004-0000-0100-000011000000}"/>
    <hyperlink ref="G38" location="'5. Definitions and guidance'!B50" display="Link" xr:uid="{00000000-0004-0000-0100-000012000000}"/>
    <hyperlink ref="G39" location="'5. Definitions and guidance'!B51" display="Link" xr:uid="{00000000-0004-0000-0100-000013000000}"/>
    <hyperlink ref="G44" location="'5. Definitions and guidance'!B57" display="Link" xr:uid="{00000000-0004-0000-0100-000014000000}"/>
    <hyperlink ref="G45" location="'5. Definitions and guidance'!B58" display="Link" xr:uid="{00000000-0004-0000-0100-000015000000}"/>
    <hyperlink ref="G50" location="'5. Definitions and guidance'!B64" display="Link" xr:uid="{00000000-0004-0000-0100-000016000000}"/>
    <hyperlink ref="G9" location="'5. Definitions and guidance'!B19" display="Link" xr:uid="{00000000-0004-0000-0100-000017000000}"/>
    <hyperlink ref="G10:G13" location="'5. Definitions and guidance'!C19" display="Link" xr:uid="{00000000-0004-0000-0100-000018000000}"/>
    <hyperlink ref="G10" location="'5. Definitions and guidance'!B20" display="Link" xr:uid="{00000000-0004-0000-0100-000019000000}"/>
    <hyperlink ref="G11" location="'5. Definitions and guidance'!B21" display="Link" xr:uid="{00000000-0004-0000-0100-00001A000000}"/>
    <hyperlink ref="G12" location="'5. Definitions and guidance'!B22" display="Link" xr:uid="{00000000-0004-0000-0100-00001B000000}"/>
    <hyperlink ref="G13" location="'5. Definitions and guidance'!B23" display="Link" xr:uid="{00000000-0004-0000-0100-00001C000000}"/>
  </hyperlinks>
  <printOptions horizontalCentered="1"/>
  <pageMargins left="0.23622047244094491" right="0.23622047244094491" top="0.39370078740157483" bottom="0.39370078740157483" header="0.31496062992125984" footer="0.31496062992125984"/>
  <pageSetup paperSize="9" scale="49" fitToHeight="0" orientation="portrait" r:id="rId2"/>
  <headerFooter>
    <oddFooter>&amp;R&amp;P/&amp;N&amp;LEx-ante contributions to the Single Resolution Fund - reporting form for the 2021 contribution period</oddFooter>
  </headerFooter>
  <ignoredErrors>
    <ignoredError sqref="B50"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A000000}">
          <x14:formula1>
            <xm:f>'Master translation 1'!$V$2:$V$4</xm:f>
          </x14:formula1>
          <xm:sqref>F33</xm:sqref>
        </x14:dataValidation>
        <x14:dataValidation type="list" allowBlank="1" showInputMessage="1" showErrorMessage="1" xr:uid="{00000000-0002-0000-0100-00000B000000}">
          <x14:formula1>
            <xm:f>'Master translation 1'!$V$2:$V$3</xm:f>
          </x14:formula1>
          <xm:sqref>F30:F32 F34:F39 F45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59999389629810485"/>
  </sheetPr>
  <dimension ref="A1:P57"/>
  <sheetViews>
    <sheetView showGridLines="0" zoomScale="70" zoomScaleNormal="70" zoomScaleSheetLayoutView="80" zoomScalePageLayoutView="90" workbookViewId="0">
      <selection activeCell="F39" sqref="F39:F41"/>
    </sheetView>
  </sheetViews>
  <sheetFormatPr defaultColWidth="5" defaultRowHeight="15" outlineLevelCol="1" x14ac:dyDescent="0.25"/>
  <cols>
    <col min="1" max="1" width="2.42578125" customWidth="1"/>
    <col min="2" max="2" width="7.7109375" style="4" customWidth="1"/>
    <col min="3" max="3" width="16.7109375" style="4" customWidth="1"/>
    <col min="4" max="4" width="80.7109375" style="4" customWidth="1"/>
    <col min="5" max="5" width="25.7109375" customWidth="1"/>
    <col min="6" max="6" width="39.7109375" style="10" customWidth="1"/>
    <col min="7" max="7" width="25.7109375" customWidth="1"/>
    <col min="8" max="8" width="17.85546875" style="117" customWidth="1"/>
    <col min="9" max="9" width="26.7109375" style="117" customWidth="1"/>
    <col min="14" max="14" width="10.28515625" hidden="1" customWidth="1" outlineLevel="1"/>
    <col min="15" max="15" width="17.28515625" hidden="1" customWidth="1" outlineLevel="1"/>
    <col min="16" max="16" width="5" collapsed="1"/>
  </cols>
  <sheetData>
    <row r="1" spans="1:10" ht="10.15" customHeight="1" x14ac:dyDescent="0.25"/>
    <row r="2" spans="1:10" ht="15.75" hidden="1" x14ac:dyDescent="0.25">
      <c r="B2" s="496"/>
      <c r="C2" s="497"/>
      <c r="D2" s="497"/>
      <c r="E2" s="497"/>
      <c r="F2" s="497"/>
      <c r="G2" s="498"/>
      <c r="H2" s="416"/>
      <c r="I2" s="416"/>
      <c r="J2" s="3"/>
    </row>
    <row r="3" spans="1:10" ht="46.5" customHeight="1" x14ac:dyDescent="0.25">
      <c r="B3" s="459" t="str">
        <f ca="1">'Read me'!B1:G1</f>
        <v>Ex-ante contributions to the Single Resolution Fund - reporting form for the 2023 contribution period</v>
      </c>
      <c r="C3" s="499"/>
      <c r="D3" s="499"/>
      <c r="E3" s="499"/>
      <c r="F3" s="499"/>
      <c r="G3" s="499"/>
    </row>
    <row r="4" spans="1:10" s="4" customFormat="1" ht="30" customHeight="1" x14ac:dyDescent="0.25">
      <c r="B4" s="459" t="s">
        <v>673</v>
      </c>
      <c r="C4" s="499"/>
      <c r="D4" s="499"/>
      <c r="E4" s="499"/>
      <c r="F4" s="499"/>
      <c r="G4" s="499"/>
      <c r="H4" s="417"/>
      <c r="I4" s="417"/>
    </row>
    <row r="5" spans="1:10" ht="10.15" customHeight="1" x14ac:dyDescent="0.25">
      <c r="B5" s="8"/>
    </row>
    <row r="6" spans="1:10" ht="15.75" x14ac:dyDescent="0.25">
      <c r="B6" s="51" t="s">
        <v>1087</v>
      </c>
      <c r="C6" s="25"/>
      <c r="D6" s="25"/>
    </row>
    <row r="7" spans="1:10" ht="15.75" x14ac:dyDescent="0.25">
      <c r="B7" s="51"/>
      <c r="C7" s="87" t="s">
        <v>147</v>
      </c>
      <c r="D7" s="87"/>
      <c r="E7" s="87"/>
      <c r="H7" s="418"/>
    </row>
    <row r="8" spans="1:10" ht="15.75" x14ac:dyDescent="0.25">
      <c r="B8" s="51"/>
      <c r="C8" s="491" t="s">
        <v>1114</v>
      </c>
      <c r="D8" s="491"/>
      <c r="H8" s="418"/>
    </row>
    <row r="9" spans="1:10" ht="15.75" x14ac:dyDescent="0.25">
      <c r="B9" s="51"/>
      <c r="C9" s="491" t="s">
        <v>145</v>
      </c>
      <c r="D9" s="491"/>
      <c r="H9" s="418"/>
    </row>
    <row r="10" spans="1:10" ht="10.15" customHeight="1" x14ac:dyDescent="0.25">
      <c r="B10" s="51"/>
      <c r="D10" s="64"/>
    </row>
    <row r="11" spans="1:10" ht="15.75" hidden="1" x14ac:dyDescent="0.25">
      <c r="B11" s="52"/>
      <c r="C11" s="64"/>
      <c r="D11" s="64"/>
    </row>
    <row r="12" spans="1:10" s="1" customFormat="1" ht="36" customHeight="1" x14ac:dyDescent="0.25">
      <c r="B12" s="462" t="s">
        <v>146</v>
      </c>
      <c r="C12" s="462"/>
      <c r="D12" s="462"/>
      <c r="E12" s="462"/>
      <c r="F12" s="462"/>
      <c r="G12" s="462"/>
      <c r="H12" s="414"/>
      <c r="I12" s="414"/>
    </row>
    <row r="13" spans="1:10" s="1" customFormat="1" ht="13.5" customHeight="1" x14ac:dyDescent="0.25">
      <c r="B13" s="500" t="s">
        <v>8939</v>
      </c>
      <c r="C13" s="500"/>
      <c r="D13" s="500"/>
      <c r="E13" s="500"/>
      <c r="F13" s="500"/>
      <c r="G13" s="500"/>
      <c r="H13" s="414"/>
      <c r="I13" s="414"/>
    </row>
    <row r="14" spans="1:10" ht="10.15" customHeight="1" x14ac:dyDescent="0.3">
      <c r="B14" s="15"/>
      <c r="G14" s="16"/>
    </row>
    <row r="15" spans="1:10" s="6" customFormat="1" ht="80.099999999999994" customHeight="1" x14ac:dyDescent="0.25">
      <c r="A15" s="7"/>
      <c r="B15" s="92" t="str">
        <f>+'Master translation 1'!$Q$11</f>
        <v>Field ID</v>
      </c>
      <c r="C15" s="476" t="str">
        <f>+'Master translation 1'!$Q$12</f>
        <v>Field</v>
      </c>
      <c r="D15" s="477"/>
      <c r="E15" s="89" t="s">
        <v>409</v>
      </c>
      <c r="F15" s="93" t="str">
        <f>+'Master translation 1'!$Q$14</f>
        <v>Value</v>
      </c>
      <c r="G15" s="89" t="str">
        <f>+'Master translation 1'!$Q$15</f>
        <v>Link to definitions &amp; guidance to apply</v>
      </c>
      <c r="H15" s="169" t="str">
        <f>"/"&amp;B12&amp;" Rows {"&amp;COLUMN(B15)&amp;"}"</f>
        <v>/Section A. Basic annual contribution before adjustment of liabilities arising from derivative contracts (excluding credit derivatives) Rows {2}</v>
      </c>
      <c r="I15" s="169" t="str">
        <f>"/"&amp;B12&amp;" Columns {"&amp;COLUMN(F15)&amp;"}"</f>
        <v>/Section A. Basic annual contribution before adjustment of liabilities arising from derivative contracts (excluding credit derivatives) Columns {6}</v>
      </c>
    </row>
    <row r="16" spans="1:10" ht="15.75" x14ac:dyDescent="0.25">
      <c r="A16" s="2"/>
      <c r="B16" s="56" t="s">
        <v>3</v>
      </c>
      <c r="C16" s="474" t="s">
        <v>1206</v>
      </c>
      <c r="D16" s="475" t="e">
        <v>#N/A</v>
      </c>
      <c r="E16" s="54" t="s">
        <v>11039</v>
      </c>
      <c r="F16" s="350"/>
      <c r="G16" s="82" t="s">
        <v>112</v>
      </c>
    </row>
    <row r="17" spans="1:15" ht="16.149999999999999" customHeight="1" x14ac:dyDescent="0.25">
      <c r="A17" s="2"/>
      <c r="B17" s="137" t="s">
        <v>44</v>
      </c>
      <c r="C17" s="474" t="s">
        <v>1220</v>
      </c>
      <c r="D17" s="475" t="e">
        <v>#N/A</v>
      </c>
      <c r="E17" s="54" t="s">
        <v>11039</v>
      </c>
      <c r="F17" s="350"/>
      <c r="G17" s="82" t="s">
        <v>112</v>
      </c>
      <c r="H17" s="419"/>
    </row>
    <row r="18" spans="1:15" ht="35.25" customHeight="1" x14ac:dyDescent="0.25">
      <c r="A18" s="2"/>
      <c r="B18" s="59" t="s">
        <v>45</v>
      </c>
      <c r="C18" s="474" t="s">
        <v>173</v>
      </c>
      <c r="D18" s="475" t="e">
        <v>#N/A</v>
      </c>
      <c r="E18" s="23" t="s">
        <v>11039</v>
      </c>
      <c r="F18" s="351"/>
      <c r="G18" s="82" t="s">
        <v>112</v>
      </c>
      <c r="H18" s="117" t="str">
        <f>"/"&amp;H15</f>
        <v>//Section A. Basic annual contribution before adjustment of liabilities arising from derivative contracts (excluding credit derivatives) Rows {2}</v>
      </c>
      <c r="I18" s="117" t="str">
        <f>"/"&amp;I15</f>
        <v>//Section A. Basic annual contribution before adjustment of liabilities arising from derivative contracts (excluding credit derivatives) Columns {6}</v>
      </c>
    </row>
    <row r="19" spans="1:15" ht="10.15" customHeight="1" x14ac:dyDescent="0.25">
      <c r="A19" s="2"/>
      <c r="B19" s="138"/>
      <c r="C19" s="138"/>
      <c r="D19" s="138"/>
      <c r="E19" s="44"/>
      <c r="F19" s="139"/>
      <c r="G19" s="44"/>
      <c r="H19" s="418"/>
    </row>
    <row r="20" spans="1:15" s="1" customFormat="1" ht="21" customHeight="1" x14ac:dyDescent="0.25">
      <c r="A20" s="2"/>
      <c r="B20" s="461" t="s">
        <v>141</v>
      </c>
      <c r="C20" s="461"/>
      <c r="D20" s="461"/>
      <c r="E20" s="461"/>
      <c r="F20" s="461"/>
      <c r="G20" s="461"/>
      <c r="H20" s="418"/>
      <c r="I20" s="414"/>
    </row>
    <row r="21" spans="1:15" s="1" customFormat="1" ht="15.75" x14ac:dyDescent="0.25">
      <c r="A21" s="2"/>
      <c r="B21" s="492" t="s">
        <v>8940</v>
      </c>
      <c r="C21" s="492"/>
      <c r="D21" s="492"/>
      <c r="E21" s="492"/>
      <c r="F21" s="492"/>
      <c r="G21" s="492"/>
      <c r="H21" s="418"/>
      <c r="I21" s="414"/>
    </row>
    <row r="22" spans="1:15" ht="10.15" customHeight="1" x14ac:dyDescent="0.25">
      <c r="A22" s="2"/>
      <c r="B22" s="120"/>
      <c r="C22" s="120"/>
      <c r="D22" s="120"/>
      <c r="E22" s="120"/>
      <c r="F22" s="120"/>
      <c r="G22" s="120"/>
      <c r="H22" s="420"/>
      <c r="I22" s="420"/>
      <c r="J22" s="2"/>
    </row>
    <row r="23" spans="1:15" ht="108.75" customHeight="1" x14ac:dyDescent="0.25">
      <c r="A23" s="2"/>
      <c r="B23" s="493" t="s">
        <v>1165</v>
      </c>
      <c r="C23" s="493"/>
      <c r="D23" s="493"/>
      <c r="E23" s="493"/>
      <c r="F23" s="493"/>
      <c r="G23" s="493"/>
      <c r="H23" s="418"/>
    </row>
    <row r="24" spans="1:15" ht="10.15" customHeight="1" x14ac:dyDescent="0.25">
      <c r="A24" s="2"/>
      <c r="B24" s="140"/>
      <c r="C24" s="19"/>
      <c r="D24" s="19"/>
      <c r="E24" s="14"/>
      <c r="F24" s="14"/>
      <c r="G24" s="44"/>
      <c r="H24" s="418"/>
    </row>
    <row r="25" spans="1:15" s="6" customFormat="1" ht="80.099999999999994" customHeight="1" x14ac:dyDescent="0.25">
      <c r="A25" s="2"/>
      <c r="B25" s="92" t="str">
        <f>+'Master translation 1'!$Q$11</f>
        <v>Field ID</v>
      </c>
      <c r="C25" s="476" t="str">
        <f>+'Master translation 1'!$Q$12</f>
        <v>Field</v>
      </c>
      <c r="D25" s="477"/>
      <c r="E25" s="89" t="s">
        <v>492</v>
      </c>
      <c r="F25" s="93" t="str">
        <f>+'Master translation 1'!$Q$14</f>
        <v>Value</v>
      </c>
      <c r="G25" s="89" t="str">
        <f>+'Master translation 1'!$Q$15</f>
        <v>Link to definitions &amp; guidance to apply</v>
      </c>
      <c r="H25" s="169" t="str">
        <f>"/"&amp;B20&amp;" Rows {"&amp;COLUMN(B25)&amp;"}"</f>
        <v>/Section B. Simplified calculation methods Rows {2}</v>
      </c>
      <c r="I25" s="169" t="str">
        <f>"/"&amp;B20&amp;" Columns {"&amp;COLUMN(F25)&amp;"}"</f>
        <v>/Section B. Simplified calculation methods Columns {6}</v>
      </c>
    </row>
    <row r="26" spans="1:15" s="6" customFormat="1" ht="54.75" customHeight="1" x14ac:dyDescent="0.25">
      <c r="A26" s="2"/>
      <c r="B26" s="59" t="s">
        <v>9307</v>
      </c>
      <c r="C26" s="478" t="s">
        <v>9688</v>
      </c>
      <c r="D26" s="479" t="e">
        <v>#N/A</v>
      </c>
      <c r="E26" s="369" t="s">
        <v>11036</v>
      </c>
      <c r="F26" s="101"/>
      <c r="G26" s="205" t="s">
        <v>112</v>
      </c>
      <c r="H26" s="169"/>
      <c r="I26" s="169"/>
    </row>
    <row r="27" spans="1:15" ht="48" customHeight="1" x14ac:dyDescent="0.25">
      <c r="A27" s="2"/>
      <c r="B27" s="137" t="s">
        <v>46</v>
      </c>
      <c r="C27" s="474" t="s">
        <v>1247</v>
      </c>
      <c r="D27" s="475" t="e">
        <v>#N/A</v>
      </c>
      <c r="E27" s="88" t="s">
        <v>11036</v>
      </c>
      <c r="F27" s="73" t="str">
        <f>IF(F26='Master translation 1'!Q2,'Master translation 1'!Q3,IF('1. General Information'!F37='Master translation 1'!$Q$2,IF(AND(ISNUMBER(F16),ISNUMBER(C46),F16&gt;0),IF(C46&gt;300000000,'Master translation 1'!$Q$3,'Master translation 1'!$Q$2),""),IF(AND(ISNUMBER(F16),ISNUMBER(C46),F16&gt;0),IF(F16&gt;1000000000,'Master translation 1'!$Q$3,IF(C46&gt;300000000,'Master translation 1'!$Q$3,'Master translation 1'!$Q$2)),IF(AND(ISNUMBER(F16),F16&gt;1000000000),'Master translation 1'!$Q$3,""))))</f>
        <v/>
      </c>
      <c r="G27" s="82" t="s">
        <v>112</v>
      </c>
      <c r="H27" s="421"/>
      <c r="N27" s="484" t="s">
        <v>163</v>
      </c>
      <c r="O27" s="105" t="s">
        <v>172</v>
      </c>
    </row>
    <row r="28" spans="1:15" ht="49.9" customHeight="1" x14ac:dyDescent="0.25">
      <c r="A28" s="2"/>
      <c r="B28" s="59" t="s">
        <v>47</v>
      </c>
      <c r="C28" s="474" t="s">
        <v>1260</v>
      </c>
      <c r="D28" s="475" t="e">
        <v>#N/A</v>
      </c>
      <c r="E28" s="88" t="s">
        <v>11037</v>
      </c>
      <c r="F28" s="101"/>
      <c r="G28" s="82" t="s">
        <v>112</v>
      </c>
      <c r="H28" s="418" t="str">
        <f>"/"&amp;H25</f>
        <v>//Section B. Simplified calculation methods Rows {2}</v>
      </c>
      <c r="I28" s="418" t="str">
        <f>"/"&amp;I25</f>
        <v>//Section B. Simplified calculation methods Columns {6}</v>
      </c>
      <c r="N28" s="485"/>
      <c r="O28" s="105" t="s">
        <v>161</v>
      </c>
    </row>
    <row r="29" spans="1:15" ht="29.65" customHeight="1" thickBot="1" x14ac:dyDescent="0.3">
      <c r="B29" s="486" t="s">
        <v>150</v>
      </c>
      <c r="C29" s="487"/>
      <c r="D29" s="487"/>
      <c r="E29" s="487"/>
      <c r="F29" s="487"/>
      <c r="G29" s="487"/>
    </row>
    <row r="30" spans="1:15" ht="60" customHeight="1" thickTop="1" thickBot="1" x14ac:dyDescent="0.3">
      <c r="A30" s="2"/>
      <c r="B30" s="488" t="s">
        <v>1178</v>
      </c>
      <c r="C30" s="489"/>
      <c r="D30" s="489"/>
      <c r="E30" s="489"/>
      <c r="F30" s="489"/>
      <c r="G30" s="490"/>
    </row>
    <row r="31" spans="1:15" ht="10.5" customHeight="1" thickTop="1" x14ac:dyDescent="0.25">
      <c r="A31" s="2"/>
      <c r="B31" s="2"/>
      <c r="C31" s="2"/>
      <c r="D31" s="2"/>
      <c r="E31" s="2"/>
      <c r="F31" s="2"/>
      <c r="G31" s="2"/>
      <c r="H31" s="418"/>
    </row>
    <row r="32" spans="1:15" ht="30.6" customHeight="1" x14ac:dyDescent="0.25">
      <c r="A32" s="2"/>
      <c r="B32" s="2"/>
      <c r="C32" s="2"/>
      <c r="D32" s="2"/>
      <c r="E32" s="2"/>
      <c r="F32" s="2"/>
      <c r="G32" s="2"/>
      <c r="H32" s="418"/>
    </row>
    <row r="33" spans="1:9" s="1" customFormat="1" ht="21" customHeight="1" thickTop="1" x14ac:dyDescent="0.25">
      <c r="B33" s="495" t="s">
        <v>144</v>
      </c>
      <c r="C33" s="495"/>
      <c r="D33" s="495"/>
      <c r="E33" s="495"/>
      <c r="F33" s="495"/>
      <c r="G33" s="495"/>
      <c r="H33" s="418"/>
      <c r="I33" s="117"/>
    </row>
    <row r="34" spans="1:9" ht="18.75" x14ac:dyDescent="0.3">
      <c r="B34" s="34"/>
      <c r="C34" s="35"/>
      <c r="D34" s="35"/>
      <c r="E34" s="36"/>
      <c r="F34" s="37"/>
      <c r="G34" s="57" t="s">
        <v>8941</v>
      </c>
      <c r="H34" s="418"/>
      <c r="I34" s="414"/>
    </row>
    <row r="35" spans="1:9" ht="10.15" customHeight="1" x14ac:dyDescent="0.25">
      <c r="B35" s="76"/>
      <c r="G35" s="16"/>
      <c r="H35" s="418"/>
    </row>
    <row r="36" spans="1:9" ht="120" customHeight="1" x14ac:dyDescent="0.25">
      <c r="B36" s="494" t="s">
        <v>8928</v>
      </c>
      <c r="C36" s="494"/>
      <c r="D36" s="494"/>
      <c r="E36" s="494"/>
      <c r="F36" s="494"/>
      <c r="G36" s="494"/>
      <c r="H36" s="418"/>
    </row>
    <row r="37" spans="1:9" ht="10.15" customHeight="1" x14ac:dyDescent="0.25">
      <c r="H37" s="418"/>
    </row>
    <row r="38" spans="1:9" s="6" customFormat="1" ht="80.099999999999994" customHeight="1" x14ac:dyDescent="0.25">
      <c r="A38" s="7"/>
      <c r="B38" s="92" t="str">
        <f>+'Master translation 1'!$Q$11</f>
        <v>Field ID</v>
      </c>
      <c r="C38" s="476" t="str">
        <f>+'Master translation 1'!$Q$12</f>
        <v>Field</v>
      </c>
      <c r="D38" s="477"/>
      <c r="E38" s="89" t="s">
        <v>409</v>
      </c>
      <c r="F38" s="93" t="str">
        <f>+'Master translation 1'!$Q$14</f>
        <v>Value</v>
      </c>
      <c r="G38" s="89" t="str">
        <f>+'Master translation 1'!$Q$15</f>
        <v>Link to definitions &amp; guidance to apply</v>
      </c>
      <c r="H38" s="169" t="str">
        <f>"/"&amp;B33&amp;" Rows {"&amp;COLUMN(B39)&amp;"}"</f>
        <v>/Section C. Adjustment of liabilities arising from derivative contracts (excluding credit derivatives) Rows {2}</v>
      </c>
      <c r="I38" s="169" t="str">
        <f>"/"&amp;B33&amp;" Columns {"&amp;COLUMN(F39)&amp;"}"</f>
        <v>/Section C. Adjustment of liabilities arising from derivative contracts (excluding credit derivatives) Columns {6}</v>
      </c>
    </row>
    <row r="39" spans="1:9" ht="39.75" customHeight="1" x14ac:dyDescent="0.25">
      <c r="A39" s="2"/>
      <c r="B39" s="56" t="s">
        <v>48</v>
      </c>
      <c r="C39" s="474" t="s">
        <v>7529</v>
      </c>
      <c r="D39" s="475" t="e">
        <v>#N/A</v>
      </c>
      <c r="E39" s="54" t="s">
        <v>11039</v>
      </c>
      <c r="F39" s="350"/>
      <c r="G39" s="82" t="s">
        <v>112</v>
      </c>
      <c r="H39" s="418"/>
    </row>
    <row r="40" spans="1:9" ht="36.75" customHeight="1" x14ac:dyDescent="0.25">
      <c r="A40" s="2"/>
      <c r="B40" s="56" t="s">
        <v>49</v>
      </c>
      <c r="C40" s="474" t="s">
        <v>1282</v>
      </c>
      <c r="D40" s="475" t="e">
        <v>#N/A</v>
      </c>
      <c r="E40" s="54" t="s">
        <v>11039</v>
      </c>
      <c r="F40" s="350"/>
      <c r="G40" s="82" t="s">
        <v>112</v>
      </c>
      <c r="H40" s="418"/>
    </row>
    <row r="41" spans="1:9" ht="35.25" customHeight="1" x14ac:dyDescent="0.25">
      <c r="A41" s="2"/>
      <c r="B41" s="56" t="s">
        <v>50</v>
      </c>
      <c r="C41" s="474" t="s">
        <v>1295</v>
      </c>
      <c r="D41" s="475" t="e">
        <v>#N/A</v>
      </c>
      <c r="E41" s="23" t="s">
        <v>11039</v>
      </c>
      <c r="F41" s="350"/>
      <c r="G41" s="82" t="s">
        <v>112</v>
      </c>
      <c r="H41" s="418"/>
    </row>
    <row r="42" spans="1:9" ht="48" customHeight="1" x14ac:dyDescent="0.25">
      <c r="A42" s="2"/>
      <c r="B42" s="75" t="s">
        <v>51</v>
      </c>
      <c r="C42" s="478" t="s">
        <v>1309</v>
      </c>
      <c r="D42" s="479" t="e">
        <v>#N/A</v>
      </c>
      <c r="E42" s="23" t="s">
        <v>0</v>
      </c>
      <c r="F42" s="361" t="str">
        <f>IF(OR(ISNUMBER(F40),ISNUMBER(F41)),SUM(F40:F41),"")</f>
        <v/>
      </c>
      <c r="G42" s="82" t="s">
        <v>112</v>
      </c>
      <c r="H42" s="418"/>
    </row>
    <row r="43" spans="1:9" ht="48.6" customHeight="1" x14ac:dyDescent="0.25">
      <c r="A43" s="2"/>
      <c r="B43" s="75" t="s">
        <v>142</v>
      </c>
      <c r="C43" s="478" t="s">
        <v>1323</v>
      </c>
      <c r="D43" s="479" t="e">
        <v>#N/A</v>
      </c>
      <c r="E43" s="23" t="s">
        <v>0</v>
      </c>
      <c r="F43" s="361" t="str">
        <f>IF(ISNUMBER(F42),MAX(F39,75%*F42),"")</f>
        <v/>
      </c>
      <c r="G43" s="82" t="s">
        <v>112</v>
      </c>
      <c r="H43" s="418"/>
    </row>
    <row r="44" spans="1:9" ht="48.6" customHeight="1" x14ac:dyDescent="0.25">
      <c r="A44" s="2"/>
      <c r="B44" s="75" t="s">
        <v>143</v>
      </c>
      <c r="C44" s="478" t="s">
        <v>1336</v>
      </c>
      <c r="D44" s="479" t="e">
        <v>#N/A</v>
      </c>
      <c r="E44" s="23" t="s">
        <v>0</v>
      </c>
      <c r="F44" s="362" t="str">
        <f>IF(AND(ISNUMBER(F16),ISNUMBER(F40),ISNUMBER(F39)),F16-F40+F43,"")</f>
        <v/>
      </c>
      <c r="G44" s="82" t="s">
        <v>112</v>
      </c>
      <c r="H44" s="418" t="str">
        <f>"/"&amp;H38</f>
        <v>//Section C. Adjustment of liabilities arising from derivative contracts (excluding credit derivatives) Rows {2}</v>
      </c>
      <c r="I44" s="418" t="str">
        <f>"/"&amp;I38</f>
        <v>//Section C. Adjustment of liabilities arising from derivative contracts (excluding credit derivatives) Columns {6}</v>
      </c>
    </row>
    <row r="45" spans="1:9" ht="15.75" x14ac:dyDescent="0.25">
      <c r="B45" s="25"/>
      <c r="C45" s="25"/>
      <c r="D45" s="25"/>
      <c r="E45" s="21"/>
      <c r="F45" s="24"/>
      <c r="G45" s="21"/>
      <c r="H45" s="418"/>
    </row>
    <row r="46" spans="1:9" ht="15.6" customHeight="1" x14ac:dyDescent="0.25">
      <c r="B46"/>
      <c r="C46" s="79">
        <f>IF(AND(ISNUMBER(F17),ISNUMBER(F18)),F16-F17-F18,IF(ISNUMBER(F17),IF(F16-F17&gt;300000000,"Missing Field",F16-F17),IF(ISNUMBER(F18),IF(F16-F18&gt;300000000,"Missing Field",F16-F18),IF(F16&gt;300000000,"Missing field",F16))))</f>
        <v>0</v>
      </c>
      <c r="D46"/>
      <c r="F46"/>
      <c r="H46" s="418"/>
    </row>
    <row r="47" spans="1:9" ht="15.75" x14ac:dyDescent="0.25">
      <c r="B47"/>
      <c r="C47"/>
      <c r="D47"/>
      <c r="F47"/>
      <c r="H47" s="418"/>
    </row>
    <row r="48" spans="1:9" ht="15.75" x14ac:dyDescent="0.25">
      <c r="B48"/>
      <c r="C48"/>
      <c r="D48"/>
      <c r="F48"/>
      <c r="H48" s="418"/>
    </row>
    <row r="49" spans="2:8" ht="15.75" x14ac:dyDescent="0.25">
      <c r="B49"/>
      <c r="C49"/>
      <c r="D49"/>
      <c r="F49"/>
      <c r="H49" s="418"/>
    </row>
    <row r="50" spans="2:8" x14ac:dyDescent="0.25">
      <c r="B50"/>
      <c r="C50"/>
      <c r="D50"/>
      <c r="F50"/>
    </row>
    <row r="51" spans="2:8" x14ac:dyDescent="0.25">
      <c r="B51"/>
      <c r="C51"/>
      <c r="D51"/>
      <c r="F51"/>
    </row>
    <row r="52" spans="2:8" x14ac:dyDescent="0.25">
      <c r="B52"/>
      <c r="C52"/>
      <c r="D52"/>
      <c r="F52"/>
    </row>
    <row r="53" spans="2:8" x14ac:dyDescent="0.25">
      <c r="B53"/>
      <c r="C53"/>
      <c r="D53"/>
      <c r="F53"/>
    </row>
    <row r="54" spans="2:8" x14ac:dyDescent="0.25">
      <c r="B54"/>
      <c r="C54"/>
      <c r="D54"/>
      <c r="F54"/>
    </row>
    <row r="55" spans="2:8" x14ac:dyDescent="0.25">
      <c r="B55"/>
      <c r="C55"/>
      <c r="D55"/>
      <c r="F55"/>
    </row>
    <row r="56" spans="2:8" x14ac:dyDescent="0.25">
      <c r="B56"/>
      <c r="C56"/>
      <c r="D56"/>
      <c r="F56"/>
    </row>
    <row r="57" spans="2:8" x14ac:dyDescent="0.25">
      <c r="B57"/>
      <c r="C57"/>
      <c r="D57"/>
      <c r="F57"/>
    </row>
  </sheetData>
  <protectedRanges>
    <protectedRange sqref="F28 F39:F41 F26" name="Range1"/>
    <protectedRange sqref="F16:F18" name="Range1_1"/>
  </protectedRanges>
  <customSheetViews>
    <customSheetView guid="{4B666BF9-6518-4C4F-9073-A8E3F807156B}" showGridLines="0" hiddenRows="1" hiddenColumns="1">
      <selection activeCell="C25" sqref="C25:D25"/>
      <pageMargins left="0.51181102362204722" right="0.51181102362204722" top="0.55118110236220474" bottom="0.55118110236220474" header="0.31496062992125984" footer="0.31496062992125984"/>
      <pageSetup paperSize="9" scale="50" fitToHeight="2" orientation="portrait" r:id="rId1"/>
      <headerFooter>
        <oddFooter>&amp;LEx-ante contributions to the Single Resolution Fund - reporting form for the 2018 contribution period&amp;R2. Basic annual contribution - &amp;P/&amp;N</oddFooter>
      </headerFooter>
    </customSheetView>
  </customSheetViews>
  <mergeCells count="30">
    <mergeCell ref="B2:G2"/>
    <mergeCell ref="C15:D15"/>
    <mergeCell ref="C16:D16"/>
    <mergeCell ref="C17:D17"/>
    <mergeCell ref="C18:D18"/>
    <mergeCell ref="B4:G4"/>
    <mergeCell ref="B12:G12"/>
    <mergeCell ref="B13:G13"/>
    <mergeCell ref="C8:D8"/>
    <mergeCell ref="B3:G3"/>
    <mergeCell ref="C44:D44"/>
    <mergeCell ref="C43:D43"/>
    <mergeCell ref="C38:D38"/>
    <mergeCell ref="B36:G36"/>
    <mergeCell ref="B33:G33"/>
    <mergeCell ref="C39:D39"/>
    <mergeCell ref="C40:D40"/>
    <mergeCell ref="C41:D41"/>
    <mergeCell ref="C42:D42"/>
    <mergeCell ref="N27:N28"/>
    <mergeCell ref="B29:G29"/>
    <mergeCell ref="B30:G30"/>
    <mergeCell ref="C28:D28"/>
    <mergeCell ref="C9:D9"/>
    <mergeCell ref="C27:D27"/>
    <mergeCell ref="B20:G20"/>
    <mergeCell ref="B21:G21"/>
    <mergeCell ref="B23:G23"/>
    <mergeCell ref="C25:D25"/>
    <mergeCell ref="C26:D26"/>
  </mergeCells>
  <dataValidations count="1">
    <dataValidation type="whole" errorStyle="information" allowBlank="1" showInputMessage="1" showErrorMessage="1" error="Format: Please refer to general instruction No 10 in the 'Read me' tab." sqref="F39:F41 F16:F18" xr:uid="{00000000-0002-0000-0200-000000000000}">
      <formula1>0</formula1>
      <formula2>900000000000000</formula2>
    </dataValidation>
  </dataValidations>
  <hyperlinks>
    <hyperlink ref="C9" location="'2. Basic annual contribution'!B33" display="C. Adjustment of liabilities arising from derivative contracts (excluding credit derivatives)" xr:uid="{00000000-0004-0000-0200-000000000000}"/>
    <hyperlink ref="C8" location="'2. Basic annual contribution'!B20" display="B. Simplified calculation methods" xr:uid="{00000000-0004-0000-0200-000001000000}"/>
    <hyperlink ref="C7" location="'2. Basic annual contribution'!B12" display="A. Basic annual contribution before adjustment of liabilities arising from derivative transactions" xr:uid="{00000000-0004-0000-0200-000002000000}"/>
    <hyperlink ref="G16" location="'5. Definitions and guidance'!B77" display="Link" xr:uid="{00000000-0004-0000-0200-000003000000}"/>
    <hyperlink ref="G17:G18" location="'5. Definitions and guidance'!B77" display="Link" xr:uid="{00000000-0004-0000-0200-000004000000}"/>
    <hyperlink ref="G17" location="'5. Definitions and guidance'!B78" display="Link" xr:uid="{00000000-0004-0000-0200-000005000000}"/>
    <hyperlink ref="G18" location="'5. Definitions and guidance'!B79" display="Link" xr:uid="{00000000-0004-0000-0200-000006000000}"/>
    <hyperlink ref="G27" location="'5. Definitions and guidance'!B85" display="Link" xr:uid="{00000000-0004-0000-0200-000007000000}"/>
    <hyperlink ref="G28" location="'5. Definitions and guidance'!B86" display="Link" xr:uid="{00000000-0004-0000-0200-000008000000}"/>
    <hyperlink ref="G39" location="'5. Definitions and guidance'!B92" display="Link" xr:uid="{00000000-0004-0000-0200-000009000000}"/>
    <hyperlink ref="G40:G44" location="'5. Definitions and guidance'!B92" display="Link" xr:uid="{00000000-0004-0000-0200-00000A000000}"/>
    <hyperlink ref="G40" location="'5. Definitions and guidance'!B93" display="Link" xr:uid="{00000000-0004-0000-0200-00000B000000}"/>
    <hyperlink ref="G41" location="'5. Definitions and guidance'!B94" display="Link" xr:uid="{00000000-0004-0000-0200-00000C000000}"/>
    <hyperlink ref="G42" location="'5. Definitions and guidance'!B95" display="Link" xr:uid="{00000000-0004-0000-0200-00000D000000}"/>
    <hyperlink ref="G43" location="'5. Definitions and guidance'!B96" display="Link" xr:uid="{00000000-0004-0000-0200-00000E000000}"/>
    <hyperlink ref="G44" location="'5. Definitions and guidance'!B97" display="Link" xr:uid="{00000000-0004-0000-0200-00000F000000}"/>
    <hyperlink ref="G26" location="'5. Definitions and guidance'!B84" display="Link" xr:uid="{00000000-0004-0000-0200-000010000000}"/>
  </hyperlinks>
  <printOptions horizontalCentered="1"/>
  <pageMargins left="0.23622047244094491" right="0.23622047244094491" top="0.39370078740157483" bottom="0.39370078740157483" header="0.31496062992125984" footer="0.31496062992125984"/>
  <pageSetup paperSize="9" scale="49" orientation="portrait" r:id="rId2"/>
  <headerFooter>
    <oddFooter>&amp;R&amp;P/&amp;N&amp;LEx-ante contributions to the Single Resolution Fund - reporting form for the 2021 contribution period</oddFooter>
  </headerFooter>
  <extLst>
    <ext xmlns:x14="http://schemas.microsoft.com/office/spreadsheetml/2009/9/main" uri="{78C0D931-6437-407d-A8EE-F0AAD7539E65}">
      <x14:conditionalFormattings>
        <x14:conditionalFormatting xmlns:xm="http://schemas.microsoft.com/office/excel/2006/main">
          <x14:cfRule type="expression" priority="5" stopIfTrue="1" id="{F22B7B80-7591-44BE-83F6-AA9A9E276359}">
            <xm:f>AND($F$27='Master translation 1'!$Q$2,$F$28='Master translation 1'!$Q$3)</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B29:G30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'Master translation 1'!$V$2:$V$4</xm:f>
          </x14:formula1>
          <xm:sqref>F28</xm:sqref>
        </x14:dataValidation>
        <x14:dataValidation type="list" allowBlank="1" showInputMessage="1" showErrorMessage="1" xr:uid="{00000000-0002-0000-0200-000002000000}">
          <x14:formula1>
            <xm:f>'Master translation 1'!$V$2:$V$3</xm:f>
          </x14:formula1>
          <xm:sqref>F26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sheetPr>
  <dimension ref="A1:IU227"/>
  <sheetViews>
    <sheetView showGridLines="0" showRuler="0" topLeftCell="A15" zoomScale="85" zoomScaleNormal="85" zoomScaleSheetLayoutView="80" zoomScalePageLayoutView="90" workbookViewId="0">
      <selection activeCell="F31" sqref="F31"/>
    </sheetView>
  </sheetViews>
  <sheetFormatPr defaultColWidth="8.7109375" defaultRowHeight="15" x14ac:dyDescent="0.25"/>
  <cols>
    <col min="1" max="1" width="2.42578125" style="5" customWidth="1"/>
    <col min="2" max="2" width="7.7109375" style="1" customWidth="1"/>
    <col min="3" max="3" width="16.7109375" style="1" customWidth="1"/>
    <col min="4" max="4" width="80.7109375" style="1" customWidth="1"/>
    <col min="5" max="5" width="25.7109375" style="1" customWidth="1"/>
    <col min="6" max="6" width="39.7109375" style="1" customWidth="1"/>
    <col min="7" max="7" width="25.7109375" style="1" customWidth="1"/>
    <col min="8" max="8" width="56.5703125" style="414" customWidth="1"/>
    <col min="9" max="9" width="55.28515625" style="414" customWidth="1"/>
    <col min="10" max="16384" width="8.7109375" style="1"/>
  </cols>
  <sheetData>
    <row r="1" spans="1:9" ht="10.15" customHeight="1" x14ac:dyDescent="0.25"/>
    <row r="2" spans="1:9" ht="15.75" hidden="1" x14ac:dyDescent="0.25">
      <c r="B2" s="496"/>
      <c r="C2" s="497"/>
      <c r="D2" s="497"/>
      <c r="E2" s="497"/>
      <c r="F2" s="497"/>
      <c r="G2" s="498"/>
      <c r="H2" s="425"/>
      <c r="I2" s="425"/>
    </row>
    <row r="3" spans="1:9" ht="44.1" customHeight="1" x14ac:dyDescent="0.25">
      <c r="B3" s="459" t="str">
        <f ca="1">'Read me'!B1:G1</f>
        <v>Ex-ante contributions to the Single Resolution Fund - reporting form for the 2023 contribution period</v>
      </c>
      <c r="C3" s="460"/>
      <c r="D3" s="460"/>
      <c r="E3" s="460"/>
      <c r="F3" s="460"/>
      <c r="G3" s="460"/>
    </row>
    <row r="4" spans="1:9" s="5" customFormat="1" ht="30" customHeight="1" x14ac:dyDescent="0.25">
      <c r="B4" s="459" t="s">
        <v>675</v>
      </c>
      <c r="C4" s="460"/>
      <c r="D4" s="460"/>
      <c r="E4" s="460"/>
      <c r="F4" s="460"/>
      <c r="G4" s="460"/>
      <c r="H4" s="426"/>
      <c r="I4" s="426"/>
    </row>
    <row r="5" spans="1:9" ht="3.75" customHeight="1" x14ac:dyDescent="0.25">
      <c r="B5" s="43"/>
    </row>
    <row r="6" spans="1:9" ht="36" customHeight="1" x14ac:dyDescent="0.25">
      <c r="B6" s="502" t="s">
        <v>8981</v>
      </c>
      <c r="C6" s="502"/>
      <c r="D6" s="502"/>
      <c r="E6" s="502"/>
      <c r="F6" s="502"/>
      <c r="G6" s="502"/>
    </row>
    <row r="7" spans="1:9" ht="3.75" customHeight="1" x14ac:dyDescent="0.25">
      <c r="B7" s="76"/>
      <c r="C7" s="30"/>
      <c r="D7" s="30"/>
    </row>
    <row r="8" spans="1:9" ht="27.75" customHeight="1" thickBot="1" x14ac:dyDescent="0.3">
      <c r="B8" s="76" t="s">
        <v>1352</v>
      </c>
      <c r="C8" s="30"/>
      <c r="D8" s="30"/>
    </row>
    <row r="9" spans="1:9" ht="34.5" customHeight="1" thickBot="1" x14ac:dyDescent="0.3">
      <c r="B9" s="525" t="s">
        <v>1366</v>
      </c>
      <c r="C9" s="526"/>
      <c r="D9" s="526"/>
      <c r="E9" s="526"/>
      <c r="F9" s="526"/>
      <c r="G9" s="527"/>
      <c r="H9" s="425"/>
      <c r="I9" s="425"/>
    </row>
    <row r="10" spans="1:9" ht="10.15" customHeight="1" x14ac:dyDescent="0.25"/>
    <row r="11" spans="1:9" ht="16.5" thickBot="1" x14ac:dyDescent="0.3">
      <c r="B11" s="51" t="s">
        <v>1087</v>
      </c>
      <c r="C11" s="25"/>
      <c r="D11" s="25"/>
    </row>
    <row r="12" spans="1:9" s="277" customFormat="1" ht="34.15" customHeight="1" thickBot="1" x14ac:dyDescent="0.3">
      <c r="A12" s="5"/>
      <c r="B12" s="278"/>
      <c r="C12" s="515" t="s">
        <v>108</v>
      </c>
      <c r="D12" s="515"/>
      <c r="E12" s="516"/>
      <c r="F12" s="506" t="s">
        <v>1467</v>
      </c>
      <c r="G12" s="507"/>
      <c r="H12" s="414"/>
      <c r="I12" s="414"/>
    </row>
    <row r="13" spans="1:9" ht="34.15" customHeight="1" thickBot="1" x14ac:dyDescent="0.3">
      <c r="B13" s="278"/>
      <c r="C13" s="515" t="s">
        <v>109</v>
      </c>
      <c r="D13" s="515"/>
      <c r="E13" s="516"/>
      <c r="F13" s="506" t="s">
        <v>1480</v>
      </c>
      <c r="G13" s="507"/>
    </row>
    <row r="14" spans="1:9" s="277" customFormat="1" ht="34.15" customHeight="1" thickBot="1" x14ac:dyDescent="0.3">
      <c r="A14" s="5"/>
      <c r="B14" s="278"/>
      <c r="C14" s="515" t="s">
        <v>110</v>
      </c>
      <c r="D14" s="515"/>
      <c r="E14" s="516"/>
      <c r="F14" s="506" t="s">
        <v>1494</v>
      </c>
      <c r="G14" s="507"/>
      <c r="H14" s="414"/>
      <c r="I14" s="414"/>
    </row>
    <row r="15" spans="1:9" ht="34.15" customHeight="1" thickBot="1" x14ac:dyDescent="0.3">
      <c r="B15" s="279"/>
      <c r="C15" s="515" t="s">
        <v>1417</v>
      </c>
      <c r="D15" s="515"/>
      <c r="E15" s="516"/>
      <c r="F15" s="506" t="s">
        <v>1507</v>
      </c>
      <c r="G15" s="507"/>
    </row>
    <row r="16" spans="1:9" ht="42.75" customHeight="1" thickBot="1" x14ac:dyDescent="0.3">
      <c r="B16" s="279"/>
      <c r="C16" s="515" t="s">
        <v>1429</v>
      </c>
      <c r="D16" s="515"/>
      <c r="E16" s="516"/>
      <c r="F16" s="506" t="s">
        <v>8333</v>
      </c>
      <c r="G16" s="507"/>
    </row>
    <row r="17" spans="1:9" ht="34.15" customHeight="1" thickBot="1" x14ac:dyDescent="0.3">
      <c r="B17" s="279"/>
      <c r="C17" s="515" t="s">
        <v>111</v>
      </c>
      <c r="D17" s="515"/>
      <c r="E17" s="516"/>
      <c r="F17" s="506" t="s">
        <v>1534</v>
      </c>
      <c r="G17" s="507"/>
    </row>
    <row r="18" spans="1:9" ht="34.15" customHeight="1" thickBot="1" x14ac:dyDescent="0.3">
      <c r="B18" s="279"/>
      <c r="C18" s="515" t="s">
        <v>152</v>
      </c>
      <c r="D18" s="515"/>
      <c r="E18" s="280"/>
      <c r="F18" s="506" t="s">
        <v>8334</v>
      </c>
      <c r="G18" s="507"/>
    </row>
    <row r="19" spans="1:9" ht="10.15" customHeight="1" x14ac:dyDescent="0.25"/>
    <row r="20" spans="1:9" customFormat="1" ht="18.75" x14ac:dyDescent="0.25">
      <c r="A20" s="79"/>
      <c r="B20" s="495" t="s">
        <v>11061</v>
      </c>
      <c r="C20" s="495"/>
      <c r="D20" s="495"/>
      <c r="E20" s="495"/>
      <c r="F20" s="495"/>
      <c r="G20" s="495"/>
      <c r="H20" s="427"/>
      <c r="I20" s="117"/>
    </row>
    <row r="21" spans="1:9" customFormat="1" ht="18.75" x14ac:dyDescent="0.3">
      <c r="A21" s="79"/>
      <c r="B21" s="34"/>
      <c r="C21" s="36"/>
      <c r="D21" s="36"/>
      <c r="E21" s="36"/>
      <c r="F21" s="37"/>
      <c r="G21" s="57" t="s">
        <v>8987</v>
      </c>
      <c r="H21" s="427"/>
      <c r="I21" s="117"/>
    </row>
    <row r="22" spans="1:9" ht="10.15" customHeight="1" x14ac:dyDescent="0.25"/>
    <row r="23" spans="1:9" ht="15.75" x14ac:dyDescent="0.25">
      <c r="B23" s="51" t="s">
        <v>1573</v>
      </c>
      <c r="C23" s="30"/>
      <c r="D23" s="30"/>
      <c r="E23" s="30"/>
      <c r="F23" s="30"/>
      <c r="G23" s="30"/>
      <c r="H23" s="428"/>
      <c r="I23" s="428"/>
    </row>
    <row r="24" spans="1:9" ht="10.15" customHeight="1" x14ac:dyDescent="0.25">
      <c r="B24" s="30"/>
      <c r="C24" s="30"/>
      <c r="D24" s="30"/>
      <c r="E24" s="30"/>
      <c r="F24" s="30"/>
      <c r="G24" s="30"/>
      <c r="H24" s="428"/>
      <c r="I24" s="428"/>
    </row>
    <row r="25" spans="1:9" ht="15.75" x14ac:dyDescent="0.25">
      <c r="B25" s="22" t="s">
        <v>1585</v>
      </c>
      <c r="C25" s="30"/>
      <c r="D25" s="30"/>
      <c r="E25" s="30"/>
      <c r="F25" s="30"/>
      <c r="G25" s="30"/>
      <c r="H25" s="428"/>
      <c r="I25" s="428"/>
    </row>
    <row r="26" spans="1:9" ht="10.15" customHeight="1" x14ac:dyDescent="0.25">
      <c r="B26" s="30"/>
      <c r="C26" s="30"/>
      <c r="D26" s="30"/>
      <c r="E26" s="30"/>
      <c r="F26" s="30"/>
      <c r="G26" s="30"/>
      <c r="H26" s="428"/>
      <c r="I26" s="428"/>
    </row>
    <row r="27" spans="1:9" ht="51" customHeight="1" x14ac:dyDescent="0.25">
      <c r="B27" s="504" t="s">
        <v>1597</v>
      </c>
      <c r="C27" s="504"/>
      <c r="D27" s="504"/>
      <c r="E27" s="504"/>
      <c r="F27" s="504"/>
      <c r="G27" s="504"/>
      <c r="H27" s="428"/>
      <c r="I27" s="428"/>
    </row>
    <row r="28" spans="1:9" ht="10.15" customHeight="1" x14ac:dyDescent="0.25">
      <c r="B28" s="30"/>
      <c r="C28" s="30"/>
      <c r="D28" s="30"/>
      <c r="E28" s="30"/>
      <c r="F28" s="30"/>
      <c r="G28" s="30"/>
      <c r="H28" s="428"/>
      <c r="I28" s="428"/>
    </row>
    <row r="29" spans="1:9" s="6" customFormat="1" ht="80.099999999999994" customHeight="1" x14ac:dyDescent="0.25">
      <c r="A29" s="7"/>
      <c r="B29" s="92" t="str">
        <f>+'Master translation 1'!$Q$11</f>
        <v>Field ID</v>
      </c>
      <c r="C29" s="476" t="str">
        <f>+'Master translation 1'!$Q$12</f>
        <v>Field</v>
      </c>
      <c r="D29" s="477"/>
      <c r="E29" s="89" t="s">
        <v>409</v>
      </c>
      <c r="F29" s="93" t="str">
        <f>+'Master translation 1'!$Q$14</f>
        <v>Value</v>
      </c>
      <c r="G29" s="89" t="str">
        <f>+'Master translation 1'!$Q$15</f>
        <v>Link to definitions &amp; guidance to apply</v>
      </c>
      <c r="H29" s="414" t="str">
        <f>"/"&amp;B20&amp;" Rows {"&amp;COLUMN(A29)&amp;"}"</f>
        <v>/Section A. Deductible amount of qualifying liabilities related to clearing activities Rows {1}</v>
      </c>
      <c r="I29" s="414" t="str">
        <f>"/"&amp;B20&amp;" Columns {"&amp;COLUMN(F29)&amp;"}"</f>
        <v>/Section A. Deductible amount of qualifying liabilities related to clearing activities Columns {6}</v>
      </c>
    </row>
    <row r="30" spans="1:9" customFormat="1" ht="48" customHeight="1" x14ac:dyDescent="0.3">
      <c r="A30" s="328"/>
      <c r="B30" s="56" t="s">
        <v>48</v>
      </c>
      <c r="C30" s="478" t="str">
        <f>+'2. Basic annual contribution'!C39:D39</f>
        <v>Liabilities arising from all derivative contracts (excluding credit derivatives) valued in accordance with the leverage ratio methodology</v>
      </c>
      <c r="D30" s="479"/>
      <c r="E30" s="23" t="s">
        <v>0</v>
      </c>
      <c r="F30" s="356" t="str">
        <f>IF(ISBLANK('2. Basic annual contribution'!$F$39),"",'2. Basic annual contribution'!$F$39)</f>
        <v/>
      </c>
      <c r="G30" s="82" t="s">
        <v>112</v>
      </c>
      <c r="H30" s="429"/>
      <c r="I30" s="430"/>
    </row>
    <row r="31" spans="1:9" customFormat="1" ht="30.75" customHeight="1" x14ac:dyDescent="0.25">
      <c r="A31" s="422" t="str">
        <f>B31</f>
        <v>3A1</v>
      </c>
      <c r="B31" s="59" t="s">
        <v>59</v>
      </c>
      <c r="C31" s="513" t="s">
        <v>2116</v>
      </c>
      <c r="D31" s="514"/>
      <c r="E31" s="54" t="s">
        <v>11039</v>
      </c>
      <c r="F31" s="357"/>
      <c r="G31" s="82" t="s">
        <v>112</v>
      </c>
      <c r="H31" s="430"/>
      <c r="I31" s="430"/>
    </row>
    <row r="32" spans="1:9" customFormat="1" ht="48" customHeight="1" x14ac:dyDescent="0.25">
      <c r="A32" s="422" t="str">
        <f t="shared" ref="A32:A34" si="0">B32</f>
        <v>3A2</v>
      </c>
      <c r="B32" s="59" t="s">
        <v>60</v>
      </c>
      <c r="C32" s="522" t="s">
        <v>2129</v>
      </c>
      <c r="D32" s="514"/>
      <c r="E32" s="23" t="s">
        <v>0</v>
      </c>
      <c r="F32" s="358" t="str">
        <f>IF(AND(ISNUMBER(F30),ISNUMBER(F31)),F30-F31,"")</f>
        <v/>
      </c>
      <c r="G32" s="82" t="s">
        <v>112</v>
      </c>
      <c r="H32" s="430"/>
      <c r="I32" s="430"/>
    </row>
    <row r="33" spans="1:9" customFormat="1" ht="32.65" customHeight="1" x14ac:dyDescent="0.25">
      <c r="A33" s="422" t="str">
        <f t="shared" si="0"/>
        <v>3A3</v>
      </c>
      <c r="B33" s="59" t="s">
        <v>61</v>
      </c>
      <c r="C33" s="478" t="s">
        <v>2142</v>
      </c>
      <c r="D33" s="479"/>
      <c r="E33" s="70">
        <v>0</v>
      </c>
      <c r="F33" s="353" t="str">
        <f>IF(AND(ISNUMBER('2. Basic annual contribution'!$F$39),ISNUMBER('2. Basic annual contribution'!$F$43)),IF('2. Basic annual contribution'!$F$39&lt;&gt;0,'2. Basic annual contribution'!$F$43/'2. Basic annual contribution'!$F$39,0),"")</f>
        <v/>
      </c>
      <c r="G33" s="82" t="s">
        <v>112</v>
      </c>
      <c r="H33" s="430"/>
      <c r="I33" s="430"/>
    </row>
    <row r="34" spans="1:9" customFormat="1" ht="48.6" customHeight="1" x14ac:dyDescent="0.25">
      <c r="A34" s="422" t="str">
        <f t="shared" si="0"/>
        <v>3A4</v>
      </c>
      <c r="B34" s="59" t="s">
        <v>62</v>
      </c>
      <c r="C34" s="478" t="s">
        <v>2154</v>
      </c>
      <c r="D34" s="479"/>
      <c r="E34" s="23" t="s">
        <v>0</v>
      </c>
      <c r="F34" s="358" t="str">
        <f>IF(AND(ISNUMBER(F31), ISNUMBER(F33)),F31*F33,"")</f>
        <v/>
      </c>
      <c r="G34" s="82" t="s">
        <v>112</v>
      </c>
    </row>
    <row r="35" spans="1:9" ht="10.15" customHeight="1" x14ac:dyDescent="0.25">
      <c r="B35" s="30"/>
      <c r="C35" s="30"/>
      <c r="D35" s="30"/>
      <c r="E35" s="30"/>
      <c r="F35" s="30"/>
      <c r="G35" s="30"/>
      <c r="H35" s="428"/>
      <c r="I35" s="428"/>
    </row>
    <row r="36" spans="1:9" ht="15.75" x14ac:dyDescent="0.25">
      <c r="B36" s="22" t="s">
        <v>1609</v>
      </c>
      <c r="C36" s="30"/>
      <c r="D36" s="30"/>
      <c r="E36" s="30"/>
      <c r="F36" s="30"/>
      <c r="G36" s="30"/>
      <c r="H36" s="428"/>
      <c r="I36" s="428"/>
    </row>
    <row r="37" spans="1:9" ht="10.15" customHeight="1" x14ac:dyDescent="0.25">
      <c r="B37" s="30"/>
      <c r="C37" s="30"/>
      <c r="D37" s="30"/>
      <c r="E37" s="30"/>
      <c r="F37" s="30"/>
      <c r="G37" s="30"/>
      <c r="H37" s="428"/>
      <c r="I37" s="428"/>
    </row>
    <row r="38" spans="1:9" ht="32.65" customHeight="1" x14ac:dyDescent="0.25">
      <c r="B38" s="501" t="s">
        <v>1621</v>
      </c>
      <c r="C38" s="501"/>
      <c r="D38" s="501"/>
      <c r="E38" s="501"/>
      <c r="F38" s="501"/>
      <c r="G38" s="501"/>
      <c r="H38" s="430"/>
      <c r="I38" s="428"/>
    </row>
    <row r="39" spans="1:9" ht="10.15" customHeight="1" x14ac:dyDescent="0.25">
      <c r="B39" s="30"/>
      <c r="C39" s="30"/>
      <c r="D39" s="30"/>
      <c r="E39" s="30"/>
      <c r="F39" s="30"/>
      <c r="G39" s="30"/>
      <c r="H39" s="428"/>
      <c r="I39" s="428"/>
    </row>
    <row r="40" spans="1:9" s="6" customFormat="1" ht="80.099999999999994" customHeight="1" x14ac:dyDescent="0.25">
      <c r="A40" s="7"/>
      <c r="B40" s="92" t="str">
        <f>+'Master translation 1'!$Q$11</f>
        <v>Field ID</v>
      </c>
      <c r="C40" s="476" t="str">
        <f>+'Master translation 1'!$Q$12</f>
        <v>Field</v>
      </c>
      <c r="D40" s="477"/>
      <c r="E40" s="89" t="s">
        <v>409</v>
      </c>
      <c r="F40" s="93" t="str">
        <f>+'Master translation 1'!$Q$14</f>
        <v>Value</v>
      </c>
      <c r="G40" s="89" t="str">
        <f>+'Master translation 1'!$Q$15</f>
        <v>Link to definitions &amp; guidance to apply</v>
      </c>
      <c r="H40" s="430"/>
      <c r="I40" s="430"/>
    </row>
    <row r="41" spans="1:9" customFormat="1" ht="20.25" customHeight="1" x14ac:dyDescent="0.25">
      <c r="A41" s="422" t="str">
        <f t="shared" ref="A41:A44" si="1">B41</f>
        <v>3A5</v>
      </c>
      <c r="B41" s="75" t="s">
        <v>63</v>
      </c>
      <c r="C41" s="512" t="s">
        <v>2167</v>
      </c>
      <c r="D41" s="512"/>
      <c r="E41" s="54" t="s">
        <v>11039</v>
      </c>
      <c r="F41" s="357"/>
      <c r="G41" s="82" t="s">
        <v>112</v>
      </c>
      <c r="H41" s="430"/>
      <c r="I41" s="430"/>
    </row>
    <row r="42" spans="1:9" customFormat="1" ht="18" customHeight="1" x14ac:dyDescent="0.25">
      <c r="A42" s="422" t="str">
        <f t="shared" si="1"/>
        <v>3A6</v>
      </c>
      <c r="B42" s="75" t="s">
        <v>64</v>
      </c>
      <c r="C42" s="521" t="s">
        <v>2180</v>
      </c>
      <c r="D42" s="528"/>
      <c r="E42" s="54" t="s">
        <v>11039</v>
      </c>
      <c r="F42" s="357"/>
      <c r="G42" s="82" t="s">
        <v>112</v>
      </c>
      <c r="H42" s="430"/>
      <c r="I42" s="430"/>
    </row>
    <row r="43" spans="1:9" customFormat="1" ht="33.6" customHeight="1" thickBot="1" x14ac:dyDescent="0.3">
      <c r="A43" s="422" t="str">
        <f t="shared" si="1"/>
        <v>3A7</v>
      </c>
      <c r="B43" s="56" t="s">
        <v>65</v>
      </c>
      <c r="C43" s="510" t="s">
        <v>2193</v>
      </c>
      <c r="D43" s="510"/>
      <c r="E43" s="33" t="s">
        <v>0</v>
      </c>
      <c r="F43" s="356" t="str">
        <f>IF(AND(ISNUMBER(F41), ISNUMBER(F42)),F41-F42,"")</f>
        <v/>
      </c>
      <c r="G43" s="85" t="s">
        <v>112</v>
      </c>
      <c r="H43" s="430"/>
      <c r="I43" s="430"/>
    </row>
    <row r="44" spans="1:9" customFormat="1" ht="49.5" customHeight="1" thickBot="1" x14ac:dyDescent="0.3">
      <c r="A44" s="422" t="str">
        <f t="shared" si="1"/>
        <v>3A8</v>
      </c>
      <c r="B44" s="66" t="s">
        <v>116</v>
      </c>
      <c r="C44" s="511" t="s">
        <v>2206</v>
      </c>
      <c r="D44" s="511"/>
      <c r="E44" s="69" t="s">
        <v>0</v>
      </c>
      <c r="F44" s="359" t="str">
        <f>IF(AND(ISNUMBER(F43),ISNUMBER(F34)), F43+F34,"")</f>
        <v/>
      </c>
      <c r="G44" s="86" t="s">
        <v>112</v>
      </c>
      <c r="H44" s="430" t="str">
        <f>"/"&amp;H29</f>
        <v>//Section A. Deductible amount of qualifying liabilities related to clearing activities Rows {1}</v>
      </c>
      <c r="I44" s="430" t="str">
        <f>"/"&amp;I29</f>
        <v>//Section A. Deductible amount of qualifying liabilities related to clearing activities Columns {6}</v>
      </c>
    </row>
    <row r="45" spans="1:9" ht="10.15" customHeight="1" x14ac:dyDescent="0.25"/>
    <row r="46" spans="1:9" customFormat="1" ht="39.75" customHeight="1" x14ac:dyDescent="0.25">
      <c r="A46" s="79"/>
      <c r="B46" s="461" t="s">
        <v>11062</v>
      </c>
      <c r="C46" s="461"/>
      <c r="D46" s="461"/>
      <c r="E46" s="461"/>
      <c r="F46" s="461"/>
      <c r="G46" s="461"/>
      <c r="H46" s="427"/>
      <c r="I46" s="117"/>
    </row>
    <row r="47" spans="1:9" customFormat="1" ht="18.75" x14ac:dyDescent="0.3">
      <c r="A47" s="79"/>
      <c r="B47" s="34"/>
      <c r="C47" s="36"/>
      <c r="D47" s="36"/>
      <c r="E47" s="36"/>
      <c r="F47" s="37"/>
      <c r="G47" s="57" t="s">
        <v>8988</v>
      </c>
      <c r="H47" s="427"/>
      <c r="I47" s="117"/>
    </row>
    <row r="48" spans="1:9" ht="10.15" customHeight="1" x14ac:dyDescent="0.25"/>
    <row r="49" spans="1:9" ht="15.75" x14ac:dyDescent="0.25">
      <c r="B49" s="51" t="s">
        <v>1649</v>
      </c>
      <c r="C49" s="30"/>
      <c r="D49" s="30"/>
      <c r="E49" s="30"/>
      <c r="F49" s="30"/>
      <c r="G49" s="30"/>
      <c r="H49" s="428"/>
      <c r="I49" s="428"/>
    </row>
    <row r="50" spans="1:9" ht="10.15" customHeight="1" x14ac:dyDescent="0.25">
      <c r="B50" s="30"/>
      <c r="C50" s="30"/>
      <c r="D50" s="30"/>
      <c r="E50" s="30"/>
      <c r="F50" s="30"/>
      <c r="G50" s="30"/>
      <c r="H50" s="431"/>
      <c r="I50" s="428"/>
    </row>
    <row r="51" spans="1:9" ht="39.75" customHeight="1" x14ac:dyDescent="0.25">
      <c r="B51" s="503" t="s">
        <v>1661</v>
      </c>
      <c r="C51" s="503"/>
      <c r="D51" s="503"/>
      <c r="E51" s="503"/>
      <c r="F51" s="503"/>
      <c r="G51" s="503"/>
      <c r="H51" s="416"/>
      <c r="I51" s="416"/>
    </row>
    <row r="52" spans="1:9" ht="10.15" customHeight="1" x14ac:dyDescent="0.25">
      <c r="B52" s="30"/>
      <c r="C52" s="30"/>
      <c r="D52" s="30"/>
      <c r="E52" s="30"/>
      <c r="F52" s="30"/>
      <c r="G52" s="30"/>
      <c r="H52" s="428"/>
      <c r="I52" s="428"/>
    </row>
    <row r="53" spans="1:9" ht="33.75" customHeight="1" x14ac:dyDescent="0.25">
      <c r="B53" s="504" t="s">
        <v>1597</v>
      </c>
      <c r="C53" s="504"/>
      <c r="D53" s="504"/>
      <c r="E53" s="504"/>
      <c r="F53" s="504"/>
      <c r="G53" s="504"/>
      <c r="H53" s="428"/>
      <c r="I53" s="428"/>
    </row>
    <row r="54" spans="1:9" ht="10.15" customHeight="1" x14ac:dyDescent="0.25">
      <c r="B54" s="30"/>
      <c r="C54" s="30"/>
      <c r="D54" s="30"/>
      <c r="E54" s="30"/>
      <c r="F54" s="30"/>
      <c r="G54" s="30"/>
      <c r="H54" s="428"/>
      <c r="I54" s="428"/>
    </row>
    <row r="55" spans="1:9" s="6" customFormat="1" ht="80.099999999999994" customHeight="1" x14ac:dyDescent="0.25">
      <c r="A55" s="7"/>
      <c r="B55" s="92" t="str">
        <f>+'Master translation 1'!$Q$11</f>
        <v>Field ID</v>
      </c>
      <c r="C55" s="476" t="str">
        <f>+'Master translation 1'!$Q$12</f>
        <v>Field</v>
      </c>
      <c r="D55" s="477"/>
      <c r="E55" s="89" t="s">
        <v>409</v>
      </c>
      <c r="F55" s="93" t="str">
        <f>+'Master translation 1'!$Q$14</f>
        <v>Value</v>
      </c>
      <c r="G55" s="89" t="str">
        <f>+'Master translation 1'!$Q$15</f>
        <v>Link to definitions &amp; guidance to apply</v>
      </c>
      <c r="H55" s="414" t="str">
        <f>"/"&amp;B46&amp;" Rows {"&amp;COLUMN(A55)&amp;"}"</f>
        <v>/Section B. Deductible amount of qualifying liabilities related to the activities of a central securities depository (CSD) Rows {1}</v>
      </c>
      <c r="I55" s="414" t="str">
        <f>"/"&amp;B46&amp;" Columns {"&amp;COLUMN(F55)&amp;"}"</f>
        <v>/Section B. Deductible amount of qualifying liabilities related to the activities of a central securities depository (CSD) Columns {6}</v>
      </c>
    </row>
    <row r="56" spans="1:9" customFormat="1" ht="49.9" customHeight="1" x14ac:dyDescent="0.25">
      <c r="A56" s="328"/>
      <c r="B56" s="56" t="s">
        <v>48</v>
      </c>
      <c r="C56" s="478" t="str">
        <f>+'2. Basic annual contribution'!C39:D39</f>
        <v>Liabilities arising from all derivative contracts (excluding credit derivatives) valued in accordance with the leverage ratio methodology</v>
      </c>
      <c r="D56" s="479"/>
      <c r="E56" s="33" t="s">
        <v>0</v>
      </c>
      <c r="F56" s="358" t="str">
        <f>IF(ISBLANK('2. Basic annual contribution'!$F$39),"",'2. Basic annual contribution'!$F$39)</f>
        <v/>
      </c>
      <c r="G56" s="82" t="s">
        <v>112</v>
      </c>
      <c r="H56" s="432"/>
      <c r="I56" s="432"/>
    </row>
    <row r="57" spans="1:9" customFormat="1" ht="31.9" customHeight="1" x14ac:dyDescent="0.25">
      <c r="A57" s="422" t="str">
        <f t="shared" ref="A57:A60" si="2">B57</f>
        <v>3B1</v>
      </c>
      <c r="B57" s="59" t="s">
        <v>66</v>
      </c>
      <c r="C57" s="513" t="s">
        <v>2220</v>
      </c>
      <c r="D57" s="514"/>
      <c r="E57" s="54" t="s">
        <v>11039</v>
      </c>
      <c r="F57" s="357"/>
      <c r="G57" s="82" t="s">
        <v>112</v>
      </c>
      <c r="H57" s="432"/>
      <c r="I57" s="432"/>
    </row>
    <row r="58" spans="1:9" customFormat="1" ht="33" customHeight="1" x14ac:dyDescent="0.25">
      <c r="A58" s="422" t="str">
        <f t="shared" si="2"/>
        <v>3B2</v>
      </c>
      <c r="B58" s="59" t="s">
        <v>67</v>
      </c>
      <c r="C58" s="522" t="s">
        <v>2234</v>
      </c>
      <c r="D58" s="514"/>
      <c r="E58" s="33" t="s">
        <v>0</v>
      </c>
      <c r="F58" s="358" t="str">
        <f>IF(AND(ISNUMBER(F56), ISNUMBER(F57)),F56-F57,"")</f>
        <v/>
      </c>
      <c r="G58" s="82" t="s">
        <v>112</v>
      </c>
      <c r="H58" s="432"/>
      <c r="I58" s="432"/>
    </row>
    <row r="59" spans="1:9" customFormat="1" ht="32.65" customHeight="1" x14ac:dyDescent="0.25">
      <c r="A59" s="422" t="str">
        <f t="shared" si="2"/>
        <v>3B3</v>
      </c>
      <c r="B59" s="59" t="s">
        <v>68</v>
      </c>
      <c r="C59" s="478" t="s">
        <v>2142</v>
      </c>
      <c r="D59" s="479"/>
      <c r="E59" s="70">
        <v>0</v>
      </c>
      <c r="F59" s="353" t="str">
        <f>IF(AND(ISNUMBER('2. Basic annual contribution'!$F$39),ISNUMBER('2. Basic annual contribution'!$F$43)),IF('2. Basic annual contribution'!$F$39&lt;&gt;0,'2. Basic annual contribution'!$F$43/'2. Basic annual contribution'!$F$39,0),"")</f>
        <v/>
      </c>
      <c r="G59" s="82" t="s">
        <v>112</v>
      </c>
      <c r="H59" s="432"/>
      <c r="I59" s="432"/>
    </row>
    <row r="60" spans="1:9" customFormat="1" ht="49.15" customHeight="1" x14ac:dyDescent="0.25">
      <c r="A60" s="422" t="str">
        <f t="shared" si="2"/>
        <v>3B4</v>
      </c>
      <c r="B60" s="59" t="s">
        <v>69</v>
      </c>
      <c r="C60" s="478" t="s">
        <v>2248</v>
      </c>
      <c r="D60" s="479"/>
      <c r="E60" s="32" t="s">
        <v>0</v>
      </c>
      <c r="F60" s="358" t="str">
        <f>IF(AND(ISNUMBER(F59), ISNUMBER(F57)),F57*F59,"")</f>
        <v/>
      </c>
      <c r="G60" s="82" t="s">
        <v>112</v>
      </c>
      <c r="H60" s="432"/>
      <c r="I60" s="432"/>
    </row>
    <row r="61" spans="1:9" ht="10.15" customHeight="1" x14ac:dyDescent="0.25">
      <c r="B61" s="30"/>
      <c r="C61" s="30"/>
      <c r="D61" s="30"/>
      <c r="E61" s="30"/>
      <c r="F61" s="30"/>
      <c r="G61" s="30"/>
      <c r="H61" s="428"/>
      <c r="I61" s="428"/>
    </row>
    <row r="62" spans="1:9" ht="15.75" x14ac:dyDescent="0.25">
      <c r="B62" s="22" t="s">
        <v>1677</v>
      </c>
      <c r="C62" s="30"/>
      <c r="D62" s="30"/>
      <c r="E62" s="30"/>
      <c r="F62" s="30"/>
      <c r="G62" s="30"/>
      <c r="H62" s="428"/>
      <c r="I62" s="428"/>
    </row>
    <row r="63" spans="1:9" ht="10.15" customHeight="1" x14ac:dyDescent="0.25">
      <c r="B63" s="30"/>
      <c r="C63" s="30"/>
      <c r="D63" s="30"/>
      <c r="E63" s="30"/>
      <c r="F63" s="30"/>
      <c r="G63" s="30"/>
      <c r="H63" s="428"/>
      <c r="I63" s="428"/>
    </row>
    <row r="64" spans="1:9" ht="31.9" customHeight="1" x14ac:dyDescent="0.25">
      <c r="B64" s="517" t="s">
        <v>1689</v>
      </c>
      <c r="C64" s="517"/>
      <c r="D64" s="517"/>
      <c r="E64" s="517"/>
      <c r="F64" s="517"/>
      <c r="G64" s="517"/>
      <c r="H64" s="430"/>
      <c r="I64" s="430"/>
    </row>
    <row r="65" spans="1:9" ht="10.15" customHeight="1" x14ac:dyDescent="0.25">
      <c r="B65" s="30"/>
      <c r="C65" s="30"/>
      <c r="D65" s="30"/>
      <c r="E65" s="30"/>
      <c r="F65" s="30"/>
      <c r="G65" s="30"/>
      <c r="H65" s="428"/>
      <c r="I65" s="428"/>
    </row>
    <row r="66" spans="1:9" s="6" customFormat="1" ht="80.099999999999994" customHeight="1" x14ac:dyDescent="0.25">
      <c r="A66" s="7"/>
      <c r="B66" s="92" t="str">
        <f>+'Master translation 1'!$Q$11</f>
        <v>Field ID</v>
      </c>
      <c r="C66" s="476" t="str">
        <f>+'Master translation 1'!$Q$12</f>
        <v>Field</v>
      </c>
      <c r="D66" s="477"/>
      <c r="E66" s="89" t="s">
        <v>409</v>
      </c>
      <c r="F66" s="93" t="str">
        <f>+'Master translation 1'!$Q$14</f>
        <v>Value</v>
      </c>
      <c r="G66" s="89" t="str">
        <f>+'Master translation 1'!$Q$15</f>
        <v>Link to definitions &amp; guidance to apply</v>
      </c>
      <c r="H66" s="430"/>
      <c r="I66" s="430"/>
    </row>
    <row r="67" spans="1:9" customFormat="1" ht="16.899999999999999" customHeight="1" x14ac:dyDescent="0.25">
      <c r="A67" s="422" t="str">
        <f t="shared" ref="A67:A70" si="3">B67</f>
        <v>3B5</v>
      </c>
      <c r="B67" s="75" t="s">
        <v>70</v>
      </c>
      <c r="C67" s="512" t="s">
        <v>2262</v>
      </c>
      <c r="D67" s="512"/>
      <c r="E67" s="54" t="s">
        <v>11039</v>
      </c>
      <c r="F67" s="357"/>
      <c r="G67" s="82" t="s">
        <v>112</v>
      </c>
      <c r="H67" s="432"/>
      <c r="I67" s="432"/>
    </row>
    <row r="68" spans="1:9" customFormat="1" ht="17.649999999999999" customHeight="1" x14ac:dyDescent="0.25">
      <c r="A68" s="422" t="str">
        <f t="shared" si="3"/>
        <v>3B6</v>
      </c>
      <c r="B68" s="75" t="s">
        <v>71</v>
      </c>
      <c r="C68" s="508" t="s">
        <v>2180</v>
      </c>
      <c r="D68" s="509"/>
      <c r="E68" s="54" t="s">
        <v>11039</v>
      </c>
      <c r="F68" s="357"/>
      <c r="G68" s="82" t="s">
        <v>112</v>
      </c>
      <c r="H68" s="432"/>
      <c r="I68" s="432"/>
    </row>
    <row r="69" spans="1:9" customFormat="1" ht="33.6" customHeight="1" thickBot="1" x14ac:dyDescent="0.3">
      <c r="A69" s="422" t="str">
        <f t="shared" si="3"/>
        <v>3B7</v>
      </c>
      <c r="B69" s="56" t="s">
        <v>72</v>
      </c>
      <c r="C69" s="510" t="s">
        <v>2193</v>
      </c>
      <c r="D69" s="510"/>
      <c r="E69" s="32" t="s">
        <v>0</v>
      </c>
      <c r="F69" s="358" t="str">
        <f>IF(AND(ISNUMBER(F67),ISNUMBER(F68)),F67-F68,"")</f>
        <v/>
      </c>
      <c r="G69" s="85" t="s">
        <v>112</v>
      </c>
      <c r="H69" s="432"/>
      <c r="I69" s="432"/>
    </row>
    <row r="70" spans="1:9" customFormat="1" ht="31.9" customHeight="1" thickBot="1" x14ac:dyDescent="0.3">
      <c r="A70" s="422" t="str">
        <f t="shared" si="3"/>
        <v>3B8</v>
      </c>
      <c r="B70" s="66" t="s">
        <v>117</v>
      </c>
      <c r="C70" s="511" t="s">
        <v>2278</v>
      </c>
      <c r="D70" s="524"/>
      <c r="E70" s="69" t="s">
        <v>0</v>
      </c>
      <c r="F70" s="359" t="str">
        <f>IF(AND(ISNUMBER(F69),ISNUMBER(F60)),F69+F60,"")</f>
        <v/>
      </c>
      <c r="G70" s="86" t="s">
        <v>112</v>
      </c>
      <c r="H70" s="433" t="str">
        <f>"/"&amp;H55</f>
        <v>//Section B. Deductible amount of qualifying liabilities related to the activities of a central securities depository (CSD) Rows {1}</v>
      </c>
      <c r="I70" s="433" t="str">
        <f>"/"&amp;I55</f>
        <v>//Section B. Deductible amount of qualifying liabilities related to the activities of a central securities depository (CSD) Columns {6}</v>
      </c>
    </row>
    <row r="71" spans="1:9" customFormat="1" ht="10.15" customHeight="1" x14ac:dyDescent="0.25">
      <c r="A71" s="328"/>
      <c r="B71" s="9"/>
      <c r="C71" s="13"/>
      <c r="D71" s="13"/>
      <c r="E71" s="20"/>
      <c r="F71" s="14"/>
      <c r="G71" s="13"/>
      <c r="H71" s="434"/>
      <c r="I71" s="434"/>
    </row>
    <row r="72" spans="1:9" customFormat="1" ht="36.75" customHeight="1" x14ac:dyDescent="0.25">
      <c r="A72" s="79"/>
      <c r="B72" s="461" t="s">
        <v>125</v>
      </c>
      <c r="C72" s="461"/>
      <c r="D72" s="461"/>
      <c r="E72" s="461"/>
      <c r="F72" s="461"/>
      <c r="G72" s="461"/>
      <c r="H72" s="427"/>
      <c r="I72" s="117"/>
    </row>
    <row r="73" spans="1:9" customFormat="1" ht="18.75" x14ac:dyDescent="0.3">
      <c r="A73" s="79"/>
      <c r="B73" s="34"/>
      <c r="C73" s="36"/>
      <c r="D73" s="36"/>
      <c r="E73" s="36"/>
      <c r="F73" s="37"/>
      <c r="G73" s="57" t="s">
        <v>8989</v>
      </c>
      <c r="H73" s="427"/>
      <c r="I73" s="117"/>
    </row>
    <row r="74" spans="1:9" ht="10.15" customHeight="1" x14ac:dyDescent="0.25"/>
    <row r="75" spans="1:9" ht="30" customHeight="1" x14ac:dyDescent="0.25">
      <c r="B75" s="505" t="s">
        <v>1716</v>
      </c>
      <c r="C75" s="505"/>
      <c r="D75" s="505"/>
      <c r="E75" s="505"/>
      <c r="F75" s="505"/>
      <c r="G75" s="505"/>
      <c r="H75" s="435"/>
      <c r="I75" s="435"/>
    </row>
    <row r="76" spans="1:9" ht="10.15" customHeight="1" x14ac:dyDescent="0.25">
      <c r="B76" s="316"/>
      <c r="C76" s="316"/>
      <c r="D76" s="316"/>
      <c r="E76" s="316"/>
      <c r="F76" s="316"/>
      <c r="G76" s="316"/>
      <c r="H76" s="428"/>
      <c r="I76" s="428"/>
    </row>
    <row r="77" spans="1:9" ht="27.75" customHeight="1" x14ac:dyDescent="0.25">
      <c r="B77" s="503" t="s">
        <v>1729</v>
      </c>
      <c r="C77" s="503"/>
      <c r="D77" s="503"/>
      <c r="E77" s="503"/>
      <c r="F77" s="503"/>
      <c r="G77" s="503"/>
      <c r="H77" s="416"/>
      <c r="I77" s="416"/>
    </row>
    <row r="78" spans="1:9" ht="10.15" customHeight="1" x14ac:dyDescent="0.25">
      <c r="B78" s="277"/>
      <c r="C78" s="277"/>
      <c r="D78" s="277"/>
      <c r="E78" s="277"/>
      <c r="F78" s="277"/>
      <c r="G78" s="277"/>
    </row>
    <row r="79" spans="1:9" ht="30" customHeight="1" x14ac:dyDescent="0.25">
      <c r="B79" s="504" t="s">
        <v>1597</v>
      </c>
      <c r="C79" s="504"/>
      <c r="D79" s="504"/>
      <c r="E79" s="504"/>
      <c r="F79" s="504"/>
      <c r="G79" s="504"/>
    </row>
    <row r="80" spans="1:9" ht="10.15" customHeight="1" x14ac:dyDescent="0.25"/>
    <row r="81" spans="1:9" s="6" customFormat="1" ht="80.099999999999994" customHeight="1" x14ac:dyDescent="0.25">
      <c r="A81" s="7"/>
      <c r="B81" s="92" t="str">
        <f>+'Master translation 1'!$Q$11</f>
        <v>Field ID</v>
      </c>
      <c r="C81" s="476" t="str">
        <f>+'Master translation 1'!$Q$12</f>
        <v>Field</v>
      </c>
      <c r="D81" s="477"/>
      <c r="E81" s="89" t="s">
        <v>409</v>
      </c>
      <c r="F81" s="93" t="str">
        <f>+'Master translation 1'!$Q$14</f>
        <v>Value</v>
      </c>
      <c r="G81" s="89" t="str">
        <f>+'Master translation 1'!$Q$15</f>
        <v>Link to definitions &amp; guidance to apply</v>
      </c>
      <c r="H81" s="414" t="str">
        <f>"/"&amp;B72&amp;" Rows {"&amp;COLUMN(A81)&amp;"}"</f>
        <v>/Section C. Deductible amount of qualifying liabilities that arise by virtue of holding client assets or client money Rows {1}</v>
      </c>
      <c r="I81" s="414" t="str">
        <f>"/"&amp;B72&amp;" Columns {"&amp;COLUMN(F81)&amp;"}"</f>
        <v>/Section C. Deductible amount of qualifying liabilities that arise by virtue of holding client assets or client money Columns {6}</v>
      </c>
    </row>
    <row r="82" spans="1:9" customFormat="1" ht="48" customHeight="1" x14ac:dyDescent="0.25">
      <c r="A82" s="328"/>
      <c r="B82" s="56" t="s">
        <v>48</v>
      </c>
      <c r="C82" s="478" t="str">
        <f>+'2. Basic annual contribution'!C39:D39</f>
        <v>Liabilities arising from all derivative contracts (excluding credit derivatives) valued in accordance with the leverage ratio methodology</v>
      </c>
      <c r="D82" s="479"/>
      <c r="E82" s="32" t="s">
        <v>0</v>
      </c>
      <c r="F82" s="358" t="str">
        <f>IF(ISBLANK('2. Basic annual contribution'!$F$39),"",'2. Basic annual contribution'!$F$39)</f>
        <v/>
      </c>
      <c r="G82" s="82" t="s">
        <v>112</v>
      </c>
      <c r="H82" s="430"/>
      <c r="I82" s="430"/>
    </row>
    <row r="83" spans="1:9" customFormat="1" ht="33" customHeight="1" x14ac:dyDescent="0.25">
      <c r="A83" s="422" t="str">
        <f t="shared" ref="A83:A86" si="4">B83</f>
        <v>3C1</v>
      </c>
      <c r="B83" s="61" t="s">
        <v>73</v>
      </c>
      <c r="C83" s="513" t="s">
        <v>2292</v>
      </c>
      <c r="D83" s="514"/>
      <c r="E83" s="54" t="s">
        <v>11039</v>
      </c>
      <c r="F83" s="357"/>
      <c r="G83" s="82" t="s">
        <v>112</v>
      </c>
      <c r="H83" s="430"/>
      <c r="I83" s="430"/>
    </row>
    <row r="84" spans="1:9" customFormat="1" ht="49.15" customHeight="1" x14ac:dyDescent="0.25">
      <c r="A84" s="422" t="str">
        <f t="shared" si="4"/>
        <v>3C2</v>
      </c>
      <c r="B84" s="61" t="s">
        <v>74</v>
      </c>
      <c r="C84" s="522" t="s">
        <v>2306</v>
      </c>
      <c r="D84" s="514"/>
      <c r="E84" s="32" t="s">
        <v>0</v>
      </c>
      <c r="F84" s="358" t="str">
        <f>IF(AND(ISNUMBER(F82),ISNUMBER(F83)),F82-F83,"")</f>
        <v/>
      </c>
      <c r="G84" s="82" t="s">
        <v>112</v>
      </c>
      <c r="H84" s="430"/>
      <c r="I84" s="430"/>
    </row>
    <row r="85" spans="1:9" customFormat="1" ht="33.6" customHeight="1" x14ac:dyDescent="0.25">
      <c r="A85" s="422" t="str">
        <f t="shared" si="4"/>
        <v>3C3</v>
      </c>
      <c r="B85" s="61" t="s">
        <v>75</v>
      </c>
      <c r="C85" s="478" t="s">
        <v>2142</v>
      </c>
      <c r="D85" s="479"/>
      <c r="E85" s="70">
        <v>0</v>
      </c>
      <c r="F85" s="353" t="str">
        <f>IF(AND(ISNUMBER('2. Basic annual contribution'!$F$39),ISNUMBER('2. Basic annual contribution'!$F$43)),IF('2. Basic annual contribution'!$F$39&lt;&gt;0,'2. Basic annual contribution'!$F$43/'2. Basic annual contribution'!$F$39,0),"")</f>
        <v/>
      </c>
      <c r="G85" s="82" t="s">
        <v>112</v>
      </c>
      <c r="H85" s="430"/>
      <c r="I85" s="430"/>
    </row>
    <row r="86" spans="1:9" customFormat="1" ht="48" customHeight="1" x14ac:dyDescent="0.25">
      <c r="A86" s="422" t="str">
        <f t="shared" si="4"/>
        <v>3C4</v>
      </c>
      <c r="B86" s="61" t="s">
        <v>76</v>
      </c>
      <c r="C86" s="478" t="s">
        <v>2320</v>
      </c>
      <c r="D86" s="479"/>
      <c r="E86" s="32" t="s">
        <v>0</v>
      </c>
      <c r="F86" s="358" t="str">
        <f>IF(AND(ISNUMBER(F83),ISNUMBER(F85)),F83*F85,"")</f>
        <v/>
      </c>
      <c r="G86" s="82" t="s">
        <v>112</v>
      </c>
      <c r="H86" s="430"/>
      <c r="I86" s="430"/>
    </row>
    <row r="87" spans="1:9" ht="10.15" customHeight="1" x14ac:dyDescent="0.25">
      <c r="B87" s="30"/>
      <c r="C87" s="30"/>
      <c r="D87" s="30"/>
      <c r="E87" s="30"/>
      <c r="F87" s="30"/>
      <c r="G87" s="30"/>
      <c r="H87" s="428"/>
      <c r="I87" s="428"/>
    </row>
    <row r="88" spans="1:9" ht="15.75" x14ac:dyDescent="0.25">
      <c r="B88" s="22" t="s">
        <v>1744</v>
      </c>
      <c r="C88" s="30"/>
      <c r="D88" s="30"/>
      <c r="E88" s="30"/>
      <c r="F88" s="30"/>
      <c r="G88" s="30"/>
      <c r="H88" s="428"/>
      <c r="I88" s="428"/>
    </row>
    <row r="89" spans="1:9" ht="10.15" customHeight="1" x14ac:dyDescent="0.25">
      <c r="B89" s="22"/>
      <c r="C89" s="30"/>
      <c r="D89" s="30"/>
      <c r="E89" s="30"/>
      <c r="F89" s="30"/>
      <c r="G89" s="30"/>
      <c r="H89" s="428"/>
      <c r="I89" s="428"/>
    </row>
    <row r="90" spans="1:9" ht="31.9" customHeight="1" x14ac:dyDescent="0.25">
      <c r="B90" s="501" t="s">
        <v>1757</v>
      </c>
      <c r="C90" s="501"/>
      <c r="D90" s="501"/>
      <c r="E90" s="501"/>
      <c r="F90" s="501"/>
      <c r="G90" s="501"/>
      <c r="H90" s="430"/>
      <c r="I90" s="430"/>
    </row>
    <row r="91" spans="1:9" ht="10.15" customHeight="1" x14ac:dyDescent="0.25">
      <c r="B91" s="118"/>
      <c r="C91" s="118"/>
      <c r="D91" s="118"/>
      <c r="E91" s="118"/>
      <c r="F91" s="118"/>
      <c r="G91" s="118"/>
      <c r="H91" s="428"/>
      <c r="I91" s="428"/>
    </row>
    <row r="92" spans="1:9" s="6" customFormat="1" ht="80.099999999999994" customHeight="1" x14ac:dyDescent="0.25">
      <c r="A92" s="7"/>
      <c r="B92" s="92" t="str">
        <f>+'Master translation 1'!$Q$11</f>
        <v>Field ID</v>
      </c>
      <c r="C92" s="476" t="str">
        <f>+'Master translation 1'!$Q$12</f>
        <v>Field</v>
      </c>
      <c r="D92" s="477"/>
      <c r="E92" s="89" t="s">
        <v>409</v>
      </c>
      <c r="F92" s="93" t="str">
        <f>+'Master translation 1'!$Q$14</f>
        <v>Value</v>
      </c>
      <c r="G92" s="89" t="str">
        <f>+'Master translation 1'!$Q$15</f>
        <v>Link to definitions &amp; guidance to apply</v>
      </c>
      <c r="H92" s="435"/>
      <c r="I92" s="435"/>
    </row>
    <row r="93" spans="1:9" customFormat="1" ht="31.9" customHeight="1" x14ac:dyDescent="0.25">
      <c r="A93" s="422" t="str">
        <f t="shared" ref="A93:A96" si="5">B93</f>
        <v>3C5</v>
      </c>
      <c r="B93" s="61" t="s">
        <v>77</v>
      </c>
      <c r="C93" s="512" t="s">
        <v>2334</v>
      </c>
      <c r="D93" s="512"/>
      <c r="E93" s="54" t="s">
        <v>11039</v>
      </c>
      <c r="F93" s="357"/>
      <c r="G93" s="82" t="s">
        <v>112</v>
      </c>
      <c r="H93" s="435"/>
      <c r="I93" s="435"/>
    </row>
    <row r="94" spans="1:9" customFormat="1" ht="15.75" x14ac:dyDescent="0.25">
      <c r="A94" s="422" t="str">
        <f t="shared" si="5"/>
        <v>3C6</v>
      </c>
      <c r="B94" s="61" t="s">
        <v>78</v>
      </c>
      <c r="C94" s="508" t="s">
        <v>2180</v>
      </c>
      <c r="D94" s="509"/>
      <c r="E94" s="54" t="s">
        <v>11039</v>
      </c>
      <c r="F94" s="357"/>
      <c r="G94" s="82" t="s">
        <v>112</v>
      </c>
      <c r="H94" s="435"/>
      <c r="I94" s="435"/>
    </row>
    <row r="95" spans="1:9" customFormat="1" ht="33" customHeight="1" thickBot="1" x14ac:dyDescent="0.3">
      <c r="A95" s="422" t="str">
        <f t="shared" si="5"/>
        <v>3C7</v>
      </c>
      <c r="B95" s="68" t="s">
        <v>79</v>
      </c>
      <c r="C95" s="510" t="s">
        <v>2193</v>
      </c>
      <c r="D95" s="510"/>
      <c r="E95" s="32" t="s">
        <v>0</v>
      </c>
      <c r="F95" s="358" t="str">
        <f>IF(AND(ISNUMBER(F93),ISNUMBER(F94)),F93-F94,"")</f>
        <v/>
      </c>
      <c r="G95" s="82" t="s">
        <v>112</v>
      </c>
      <c r="H95" s="435"/>
      <c r="I95" s="435"/>
    </row>
    <row r="96" spans="1:9" customFormat="1" ht="49.9" customHeight="1" thickBot="1" x14ac:dyDescent="0.3">
      <c r="A96" s="422" t="str">
        <f t="shared" si="5"/>
        <v>3C8</v>
      </c>
      <c r="B96" s="66" t="s">
        <v>118</v>
      </c>
      <c r="C96" s="511" t="s">
        <v>2350</v>
      </c>
      <c r="D96" s="511"/>
      <c r="E96" s="69" t="s">
        <v>0</v>
      </c>
      <c r="F96" s="359" t="str">
        <f>IF(AND(ISNUMBER(F95), ISNUMBER(F86)),F95+F86, "")</f>
        <v/>
      </c>
      <c r="G96" s="86" t="s">
        <v>112</v>
      </c>
      <c r="H96" s="433" t="str">
        <f>"/"&amp;H81</f>
        <v>//Section C. Deductible amount of qualifying liabilities that arise by virtue of holding client assets or client money Rows {1}</v>
      </c>
      <c r="I96" s="433" t="str">
        <f>"/"&amp;I81</f>
        <v>//Section C. Deductible amount of qualifying liabilities that arise by virtue of holding client assets or client money Columns {6}</v>
      </c>
    </row>
    <row r="97" spans="1:9" ht="10.15" customHeight="1" x14ac:dyDescent="0.25">
      <c r="G97" s="65"/>
    </row>
    <row r="98" spans="1:9" customFormat="1" ht="18.75" x14ac:dyDescent="0.25">
      <c r="A98" s="79"/>
      <c r="B98" s="461" t="s">
        <v>11063</v>
      </c>
      <c r="C98" s="461"/>
      <c r="D98" s="461"/>
      <c r="E98" s="461"/>
      <c r="F98" s="461"/>
      <c r="G98" s="461"/>
      <c r="H98" s="427"/>
      <c r="I98" s="117"/>
    </row>
    <row r="99" spans="1:9" customFormat="1" ht="18.75" x14ac:dyDescent="0.3">
      <c r="A99" s="79"/>
      <c r="B99" s="34"/>
      <c r="C99" s="36"/>
      <c r="D99" s="36"/>
      <c r="E99" s="36"/>
      <c r="F99" s="37"/>
      <c r="G99" s="57" t="s">
        <v>8990</v>
      </c>
      <c r="H99" s="427"/>
      <c r="I99" s="117"/>
    </row>
    <row r="100" spans="1:9" ht="10.15" customHeight="1" x14ac:dyDescent="0.25"/>
    <row r="101" spans="1:9" ht="30" customHeight="1" x14ac:dyDescent="0.25">
      <c r="B101" s="505" t="s">
        <v>1786</v>
      </c>
      <c r="C101" s="505"/>
      <c r="D101" s="505"/>
      <c r="E101" s="505"/>
      <c r="F101" s="505"/>
      <c r="G101" s="505"/>
      <c r="H101" s="435"/>
      <c r="I101" s="435"/>
    </row>
    <row r="102" spans="1:9" ht="10.15" customHeight="1" x14ac:dyDescent="0.25">
      <c r="B102" s="118"/>
      <c r="C102" s="118"/>
      <c r="D102" s="118"/>
      <c r="E102" s="118"/>
      <c r="F102" s="118"/>
      <c r="G102" s="118"/>
      <c r="H102" s="428"/>
      <c r="I102" s="428"/>
    </row>
    <row r="103" spans="1:9" ht="15.75" x14ac:dyDescent="0.25">
      <c r="B103" s="53" t="s">
        <v>1799</v>
      </c>
      <c r="C103" s="53"/>
      <c r="D103" s="53"/>
      <c r="E103" s="53"/>
      <c r="F103" s="53"/>
      <c r="G103" s="53"/>
      <c r="H103" s="416"/>
      <c r="I103" s="416"/>
    </row>
    <row r="104" spans="1:9" ht="10.15" customHeight="1" x14ac:dyDescent="0.25"/>
    <row r="105" spans="1:9" ht="33.75" customHeight="1" x14ac:dyDescent="0.25">
      <c r="B105" s="501" t="s">
        <v>1597</v>
      </c>
      <c r="C105" s="501"/>
      <c r="D105" s="501"/>
      <c r="E105" s="501"/>
      <c r="F105" s="501"/>
      <c r="G105" s="501"/>
    </row>
    <row r="106" spans="1:9" ht="10.15" customHeight="1" x14ac:dyDescent="0.25"/>
    <row r="107" spans="1:9" s="6" customFormat="1" ht="80.099999999999994" customHeight="1" x14ac:dyDescent="0.25">
      <c r="A107" s="7"/>
      <c r="B107" s="92" t="str">
        <f>+'Master translation 1'!$Q$11</f>
        <v>Field ID</v>
      </c>
      <c r="C107" s="476" t="str">
        <f>+'Master translation 1'!$Q$12</f>
        <v>Field</v>
      </c>
      <c r="D107" s="477"/>
      <c r="E107" s="89" t="s">
        <v>409</v>
      </c>
      <c r="F107" s="93" t="str">
        <f>+'Master translation 1'!$Q$14</f>
        <v>Value</v>
      </c>
      <c r="G107" s="89" t="str">
        <f>+'Master translation 1'!$Q$15</f>
        <v>Link to definitions &amp; guidance to apply</v>
      </c>
      <c r="H107" s="414" t="str">
        <f>"/"&amp;B98&amp;" Rows {"&amp;COLUMN(A107)&amp;"}"</f>
        <v>/Section D. Deductible amount of qualifying liabilities that arise from promotional loans Rows {1}</v>
      </c>
      <c r="I107" s="414" t="str">
        <f>"/"&amp;B98&amp;" Columns {"&amp;COLUMN(F107)&amp;"}"</f>
        <v>/Section D. Deductible amount of qualifying liabilities that arise from promotional loans Columns {6}</v>
      </c>
    </row>
    <row r="108" spans="1:9" customFormat="1" ht="48" customHeight="1" x14ac:dyDescent="0.25">
      <c r="A108" s="328"/>
      <c r="B108" s="56" t="s">
        <v>48</v>
      </c>
      <c r="C108" s="478" t="str">
        <f>+'2. Basic annual contribution'!C39:D39</f>
        <v>Liabilities arising from all derivative contracts (excluding credit derivatives) valued in accordance with the leverage ratio methodology</v>
      </c>
      <c r="D108" s="479"/>
      <c r="E108" s="32" t="s">
        <v>0</v>
      </c>
      <c r="F108" s="358" t="str">
        <f>IF(ISBLANK('2. Basic annual contribution'!$F$39),"",'2. Basic annual contribution'!$F$39)</f>
        <v/>
      </c>
      <c r="G108" s="82" t="s">
        <v>112</v>
      </c>
      <c r="H108" s="432"/>
      <c r="I108" s="432"/>
    </row>
    <row r="109" spans="1:9" customFormat="1" ht="33" customHeight="1" x14ac:dyDescent="0.25">
      <c r="A109" s="422" t="str">
        <f t="shared" ref="A109:A112" si="6">B109</f>
        <v>3D1</v>
      </c>
      <c r="B109" s="61" t="s">
        <v>80</v>
      </c>
      <c r="C109" s="530" t="s">
        <v>2364</v>
      </c>
      <c r="D109" s="531"/>
      <c r="E109" s="54" t="s">
        <v>11039</v>
      </c>
      <c r="F109" s="357"/>
      <c r="G109" s="82" t="s">
        <v>112</v>
      </c>
      <c r="H109" s="432"/>
      <c r="I109" s="432"/>
    </row>
    <row r="110" spans="1:9" customFormat="1" ht="48.6" customHeight="1" x14ac:dyDescent="0.25">
      <c r="A110" s="422" t="str">
        <f t="shared" si="6"/>
        <v>3D2</v>
      </c>
      <c r="B110" s="61" t="s">
        <v>81</v>
      </c>
      <c r="C110" s="531" t="s">
        <v>2378</v>
      </c>
      <c r="D110" s="531"/>
      <c r="E110" s="32" t="s">
        <v>0</v>
      </c>
      <c r="F110" s="358" t="str">
        <f>IF(AND(ISNUMBER(F108), ISNUMBER(F109)),F108-F109,"")</f>
        <v/>
      </c>
      <c r="G110" s="82" t="s">
        <v>112</v>
      </c>
      <c r="H110" s="432"/>
      <c r="I110" s="432"/>
    </row>
    <row r="111" spans="1:9" customFormat="1" ht="32.65" customHeight="1" x14ac:dyDescent="0.25">
      <c r="A111" s="422" t="str">
        <f t="shared" si="6"/>
        <v>3D3</v>
      </c>
      <c r="B111" s="61" t="s">
        <v>82</v>
      </c>
      <c r="C111" s="523" t="s">
        <v>2142</v>
      </c>
      <c r="D111" s="523"/>
      <c r="E111" s="70">
        <v>0</v>
      </c>
      <c r="F111" s="353" t="str">
        <f>IF(AND(ISNUMBER('2. Basic annual contribution'!$F$39),ISNUMBER('2. Basic annual contribution'!$F$43)),IF('2. Basic annual contribution'!$F$39&lt;&gt;0,'2. Basic annual contribution'!$F$43/'2. Basic annual contribution'!$F$39,0),"")</f>
        <v/>
      </c>
      <c r="G111" s="82" t="s">
        <v>112</v>
      </c>
      <c r="H111" s="432"/>
      <c r="I111" s="432"/>
    </row>
    <row r="112" spans="1:9" customFormat="1" ht="47.65" customHeight="1" x14ac:dyDescent="0.25">
      <c r="A112" s="422" t="str">
        <f t="shared" si="6"/>
        <v>3D4</v>
      </c>
      <c r="B112" s="61" t="s">
        <v>83</v>
      </c>
      <c r="C112" s="523" t="s">
        <v>2392</v>
      </c>
      <c r="D112" s="523"/>
      <c r="E112" s="32" t="s">
        <v>0</v>
      </c>
      <c r="F112" s="358" t="str">
        <f>IF(AND(ISNUMBER(F109),ISNUMBER(F111)), F109*F111, "")</f>
        <v/>
      </c>
      <c r="G112" s="82" t="s">
        <v>112</v>
      </c>
      <c r="H112" s="432"/>
      <c r="I112" s="432"/>
    </row>
    <row r="113" spans="1:9" ht="10.15" customHeight="1" x14ac:dyDescent="0.25">
      <c r="B113" s="30"/>
      <c r="C113" s="30"/>
      <c r="D113" s="30"/>
      <c r="E113" s="30"/>
      <c r="F113" s="30"/>
      <c r="G113" s="30"/>
      <c r="H113" s="428"/>
      <c r="I113" s="428"/>
    </row>
    <row r="114" spans="1:9" ht="15.75" x14ac:dyDescent="0.25">
      <c r="B114" s="22" t="s">
        <v>1813</v>
      </c>
      <c r="C114" s="30"/>
      <c r="D114" s="30"/>
      <c r="E114" s="30"/>
      <c r="F114" s="30"/>
      <c r="G114" s="30"/>
      <c r="H114" s="428"/>
      <c r="I114" s="428"/>
    </row>
    <row r="115" spans="1:9" ht="10.15" customHeight="1" x14ac:dyDescent="0.25">
      <c r="B115" s="30"/>
      <c r="C115" s="30"/>
      <c r="D115" s="30"/>
      <c r="E115" s="30"/>
      <c r="F115" s="30"/>
      <c r="G115" s="30"/>
      <c r="H115" s="428"/>
      <c r="I115" s="428"/>
    </row>
    <row r="116" spans="1:9" ht="31.15" customHeight="1" x14ac:dyDescent="0.25">
      <c r="B116" s="501" t="s">
        <v>1825</v>
      </c>
      <c r="C116" s="501"/>
      <c r="D116" s="501"/>
      <c r="E116" s="501"/>
      <c r="F116" s="501"/>
      <c r="G116" s="501"/>
      <c r="H116" s="430"/>
      <c r="I116" s="430"/>
    </row>
    <row r="117" spans="1:9" ht="10.15" customHeight="1" x14ac:dyDescent="0.25">
      <c r="B117" s="30"/>
      <c r="C117" s="30"/>
      <c r="D117" s="30"/>
      <c r="E117" s="30"/>
      <c r="F117" s="30"/>
      <c r="G117" s="30"/>
      <c r="H117" s="428"/>
      <c r="I117" s="428"/>
    </row>
    <row r="118" spans="1:9" s="6" customFormat="1" ht="80.099999999999994" customHeight="1" x14ac:dyDescent="0.25">
      <c r="A118" s="7"/>
      <c r="B118" s="92" t="str">
        <f>+'Master translation 1'!$Q$11</f>
        <v>Field ID</v>
      </c>
      <c r="C118" s="476" t="str">
        <f>+'Master translation 1'!$Q$12</f>
        <v>Field</v>
      </c>
      <c r="D118" s="477"/>
      <c r="E118" s="89" t="s">
        <v>409</v>
      </c>
      <c r="F118" s="93" t="str">
        <f>+'Master translation 1'!$Q$14</f>
        <v>Value</v>
      </c>
      <c r="G118" s="89" t="str">
        <f>+'Master translation 1'!$Q$15</f>
        <v>Link to definitions &amp; guidance to apply</v>
      </c>
      <c r="H118" s="430"/>
      <c r="I118" s="430"/>
    </row>
    <row r="119" spans="1:9" customFormat="1" ht="32.65" customHeight="1" x14ac:dyDescent="0.25">
      <c r="A119" s="422" t="str">
        <f t="shared" ref="A119:A122" si="7">B119</f>
        <v>3D5</v>
      </c>
      <c r="B119" s="61" t="s">
        <v>84</v>
      </c>
      <c r="C119" s="512" t="s">
        <v>2406</v>
      </c>
      <c r="D119" s="512"/>
      <c r="E119" s="54" t="s">
        <v>11039</v>
      </c>
      <c r="F119" s="357"/>
      <c r="G119" s="82" t="s">
        <v>112</v>
      </c>
      <c r="H119" s="430"/>
      <c r="I119" s="430"/>
    </row>
    <row r="120" spans="1:9" customFormat="1" ht="18" customHeight="1" x14ac:dyDescent="0.25">
      <c r="A120" s="422" t="str">
        <f t="shared" si="7"/>
        <v>3D6</v>
      </c>
      <c r="B120" s="61" t="s">
        <v>85</v>
      </c>
      <c r="C120" s="508" t="s">
        <v>2180</v>
      </c>
      <c r="D120" s="509"/>
      <c r="E120" s="54" t="s">
        <v>11039</v>
      </c>
      <c r="F120" s="357"/>
      <c r="G120" s="82" t="s">
        <v>112</v>
      </c>
      <c r="H120" s="430"/>
      <c r="I120" s="430"/>
    </row>
    <row r="121" spans="1:9" customFormat="1" ht="33.6" customHeight="1" thickBot="1" x14ac:dyDescent="0.3">
      <c r="A121" s="422" t="str">
        <f t="shared" si="7"/>
        <v>3D7</v>
      </c>
      <c r="B121" s="68" t="s">
        <v>86</v>
      </c>
      <c r="C121" s="510" t="s">
        <v>2193</v>
      </c>
      <c r="D121" s="510"/>
      <c r="E121" s="32" t="s">
        <v>0</v>
      </c>
      <c r="F121" s="358" t="str">
        <f>IF(AND(ISNUMBER(F119),ISNUMBER(F120)),F119-F120,"")</f>
        <v/>
      </c>
      <c r="G121" s="82" t="s">
        <v>112</v>
      </c>
      <c r="H121" s="430"/>
      <c r="I121" s="430"/>
    </row>
    <row r="122" spans="1:9" customFormat="1" ht="49.9" customHeight="1" thickBot="1" x14ac:dyDescent="0.3">
      <c r="A122" s="422" t="str">
        <f t="shared" si="7"/>
        <v>3D8</v>
      </c>
      <c r="B122" s="66" t="s">
        <v>119</v>
      </c>
      <c r="C122" s="511" t="s">
        <v>2422</v>
      </c>
      <c r="D122" s="511"/>
      <c r="E122" s="69" t="s">
        <v>0</v>
      </c>
      <c r="F122" s="359" t="str">
        <f>IF(AND(ISNUMBER(F121),ISNUMBER(F112)),F121+F112,"")</f>
        <v/>
      </c>
      <c r="G122" s="86" t="s">
        <v>112</v>
      </c>
      <c r="H122" s="433" t="str">
        <f>"/"&amp;H107</f>
        <v>//Section D. Deductible amount of qualifying liabilities that arise from promotional loans Rows {1}</v>
      </c>
      <c r="I122" s="433" t="str">
        <f>"/"&amp;I107</f>
        <v>//Section D. Deductible amount of qualifying liabilities that arise from promotional loans Columns {6}</v>
      </c>
    </row>
    <row r="123" spans="1:9" ht="10.15" customHeight="1" x14ac:dyDescent="0.25"/>
    <row r="124" spans="1:9" customFormat="1" ht="45" customHeight="1" x14ac:dyDescent="0.25">
      <c r="A124" s="79"/>
      <c r="B124" s="495" t="s">
        <v>1839</v>
      </c>
      <c r="C124" s="495"/>
      <c r="D124" s="495"/>
      <c r="E124" s="495"/>
      <c r="F124" s="495"/>
      <c r="G124" s="495"/>
      <c r="H124" s="427"/>
      <c r="I124" s="117"/>
    </row>
    <row r="125" spans="1:9" customFormat="1" ht="18.75" x14ac:dyDescent="0.3">
      <c r="A125" s="79"/>
      <c r="B125" s="34"/>
      <c r="C125" s="36"/>
      <c r="D125" s="36"/>
      <c r="E125" s="36"/>
      <c r="F125" s="37"/>
      <c r="G125" s="57" t="s">
        <v>8991</v>
      </c>
      <c r="H125" s="427"/>
      <c r="I125" s="117"/>
    </row>
    <row r="126" spans="1:9" ht="10.15" customHeight="1" x14ac:dyDescent="0.25"/>
    <row r="127" spans="1:9" ht="15.75" x14ac:dyDescent="0.25">
      <c r="B127" s="51" t="s">
        <v>1854</v>
      </c>
      <c r="C127" s="30"/>
      <c r="D127" s="30"/>
    </row>
    <row r="128" spans="1:9" ht="10.15" customHeight="1" x14ac:dyDescent="0.25">
      <c r="B128" s="42"/>
      <c r="C128" s="30"/>
      <c r="D128" s="30"/>
    </row>
    <row r="129" spans="1:9" ht="15.75" x14ac:dyDescent="0.25">
      <c r="B129" s="22" t="s">
        <v>1867</v>
      </c>
      <c r="C129" s="30"/>
      <c r="D129" s="30"/>
    </row>
    <row r="130" spans="1:9" ht="10.15" customHeight="1" x14ac:dyDescent="0.25"/>
    <row r="131" spans="1:9" ht="30.75" customHeight="1" x14ac:dyDescent="0.25">
      <c r="B131" s="501" t="s">
        <v>1597</v>
      </c>
      <c r="C131" s="501"/>
      <c r="D131" s="501"/>
      <c r="E131" s="501"/>
      <c r="F131" s="501"/>
      <c r="G131" s="501"/>
    </row>
    <row r="132" spans="1:9" ht="10.15" customHeight="1" x14ac:dyDescent="0.25"/>
    <row r="133" spans="1:9" s="6" customFormat="1" ht="80.099999999999994" customHeight="1" x14ac:dyDescent="0.25">
      <c r="A133" s="7"/>
      <c r="B133" s="92" t="str">
        <f>+'Master translation 1'!$Q$11</f>
        <v>Field ID</v>
      </c>
      <c r="C133" s="476" t="str">
        <f>+'Master translation 1'!$Q$12</f>
        <v>Field</v>
      </c>
      <c r="D133" s="477"/>
      <c r="E133" s="89" t="s">
        <v>409</v>
      </c>
      <c r="F133" s="93" t="str">
        <f>+'Master translation 1'!$Q$14</f>
        <v>Value</v>
      </c>
      <c r="G133" s="89" t="str">
        <f>+'Master translation 1'!$Q$15</f>
        <v>Link to definitions &amp; guidance to apply</v>
      </c>
      <c r="H133" s="414" t="str">
        <f>"/"&amp;B124&amp;" Rows {"&amp;COLUMN(A133)&amp;"}"</f>
        <v>/Section E. Deductible amount of assets and liabilities arising from qualifying Institutional Protection Scheme (IPS) liabilities Rows {1}</v>
      </c>
      <c r="I133" s="414" t="str">
        <f>"/"&amp;B124&amp;" Columns {"&amp;COLUMN(F133)&amp;"}"</f>
        <v>/Section E. Deductible amount of assets and liabilities arising from qualifying Institutional Protection Scheme (IPS) liabilities Columns {6}</v>
      </c>
    </row>
    <row r="134" spans="1:9" customFormat="1" ht="49.15" customHeight="1" x14ac:dyDescent="0.25">
      <c r="A134" s="328"/>
      <c r="B134" s="56" t="s">
        <v>48</v>
      </c>
      <c r="C134" s="478" t="str">
        <f>+'2. Basic annual contribution'!C39:D39</f>
        <v>Liabilities arising from all derivative contracts (excluding credit derivatives) valued in accordance with the leverage ratio methodology</v>
      </c>
      <c r="D134" s="479"/>
      <c r="E134" s="32" t="s">
        <v>0</v>
      </c>
      <c r="F134" s="358" t="str">
        <f>IF(ISBLANK('2. Basic annual contribution'!$F$39),"",'2. Basic annual contribution'!$F$39)</f>
        <v/>
      </c>
      <c r="G134" s="82" t="s">
        <v>112</v>
      </c>
      <c r="H134" s="430"/>
      <c r="I134" s="430"/>
    </row>
    <row r="135" spans="1:9" customFormat="1" ht="41.25" customHeight="1" x14ac:dyDescent="0.25">
      <c r="A135" s="422" t="str">
        <f t="shared" ref="A135:A138" si="8">B135</f>
        <v>3E1</v>
      </c>
      <c r="B135" s="60" t="s">
        <v>87</v>
      </c>
      <c r="C135" s="513" t="s">
        <v>2436</v>
      </c>
      <c r="D135" s="514"/>
      <c r="E135" s="54" t="s">
        <v>11039</v>
      </c>
      <c r="F135" s="357"/>
      <c r="G135" s="82" t="s">
        <v>112</v>
      </c>
      <c r="H135" s="436"/>
      <c r="I135" s="436"/>
    </row>
    <row r="136" spans="1:9" customFormat="1" ht="34.15" customHeight="1" x14ac:dyDescent="0.25">
      <c r="A136" s="422" t="str">
        <f t="shared" si="8"/>
        <v>3E2</v>
      </c>
      <c r="B136" s="60" t="s">
        <v>88</v>
      </c>
      <c r="C136" s="522" t="s">
        <v>2450</v>
      </c>
      <c r="D136" s="514"/>
      <c r="E136" s="32" t="s">
        <v>0</v>
      </c>
      <c r="F136" s="358" t="str">
        <f>IF(AND(ISNUMBER(F134),ISNUMBER(F135)),F134-F135,"")</f>
        <v/>
      </c>
      <c r="G136" s="82" t="s">
        <v>112</v>
      </c>
      <c r="H136" s="430"/>
      <c r="I136" s="430"/>
    </row>
    <row r="137" spans="1:9" customFormat="1" ht="32.65" customHeight="1" x14ac:dyDescent="0.25">
      <c r="A137" s="422" t="str">
        <f t="shared" si="8"/>
        <v>3E3</v>
      </c>
      <c r="B137" s="60" t="s">
        <v>89</v>
      </c>
      <c r="C137" s="478" t="s">
        <v>2142</v>
      </c>
      <c r="D137" s="479"/>
      <c r="E137" s="70">
        <v>0</v>
      </c>
      <c r="F137" s="353" t="str">
        <f>IF(AND(ISNUMBER('2. Basic annual contribution'!$F$39),ISNUMBER('2. Basic annual contribution'!$F$43)),IF('2. Basic annual contribution'!$F$39&lt;&gt;0,'2. Basic annual contribution'!$F$43/'2. Basic annual contribution'!$F$39,0),"")</f>
        <v/>
      </c>
      <c r="G137" s="82" t="s">
        <v>112</v>
      </c>
      <c r="H137" s="430"/>
      <c r="I137" s="430"/>
    </row>
    <row r="138" spans="1:9" customFormat="1" ht="49.15" customHeight="1" x14ac:dyDescent="0.25">
      <c r="A138" s="422" t="str">
        <f t="shared" si="8"/>
        <v>3E4</v>
      </c>
      <c r="B138" s="60" t="s">
        <v>90</v>
      </c>
      <c r="C138" s="478" t="s">
        <v>2463</v>
      </c>
      <c r="D138" s="479"/>
      <c r="E138" s="32" t="s">
        <v>0</v>
      </c>
      <c r="F138" s="358" t="str">
        <f>IF(AND(ISNUMBER(F135),ISNUMBER(F137)),F135*F137,"")</f>
        <v/>
      </c>
      <c r="G138" s="82" t="s">
        <v>112</v>
      </c>
      <c r="H138" s="430"/>
      <c r="I138" s="430"/>
    </row>
    <row r="139" spans="1:9" ht="10.15" customHeight="1" x14ac:dyDescent="0.25">
      <c r="B139" s="30"/>
      <c r="C139" s="30"/>
      <c r="D139" s="30"/>
      <c r="E139" s="30"/>
      <c r="F139" s="30"/>
      <c r="G139" s="30"/>
      <c r="H139" s="428"/>
      <c r="I139" s="428"/>
    </row>
    <row r="140" spans="1:9" ht="15.75" x14ac:dyDescent="0.25">
      <c r="B140" s="22" t="s">
        <v>1881</v>
      </c>
      <c r="C140" s="30"/>
      <c r="D140" s="30"/>
      <c r="E140" s="30"/>
      <c r="F140" s="30"/>
      <c r="G140" s="30"/>
      <c r="H140" s="428"/>
      <c r="I140" s="428"/>
    </row>
    <row r="141" spans="1:9" ht="10.15" customHeight="1" x14ac:dyDescent="0.25">
      <c r="B141" s="30"/>
      <c r="C141" s="30"/>
      <c r="D141" s="30"/>
      <c r="E141" s="30"/>
      <c r="F141" s="30"/>
      <c r="G141" s="30"/>
      <c r="H141" s="428"/>
      <c r="I141" s="428"/>
    </row>
    <row r="142" spans="1:9" ht="30.75" customHeight="1" x14ac:dyDescent="0.25">
      <c r="B142" s="501" t="s">
        <v>140</v>
      </c>
      <c r="C142" s="501"/>
      <c r="D142" s="501"/>
      <c r="E142" s="501"/>
      <c r="F142" s="501"/>
      <c r="G142" s="501"/>
      <c r="H142" s="435"/>
      <c r="I142" s="435"/>
    </row>
    <row r="143" spans="1:9" ht="10.15" customHeight="1" x14ac:dyDescent="0.25">
      <c r="B143" s="30"/>
      <c r="C143" s="30"/>
      <c r="D143" s="30"/>
      <c r="E143" s="30"/>
      <c r="F143" s="30"/>
      <c r="G143" s="30"/>
      <c r="H143" s="428"/>
      <c r="I143" s="428"/>
    </row>
    <row r="144" spans="1:9" s="6" customFormat="1" ht="80.099999999999994" customHeight="1" x14ac:dyDescent="0.25">
      <c r="A144" s="7"/>
      <c r="B144" s="92" t="str">
        <f>+'Master translation 1'!$Q$11</f>
        <v>Field ID</v>
      </c>
      <c r="C144" s="476" t="str">
        <f>+'Master translation 1'!$Q$12</f>
        <v>Field</v>
      </c>
      <c r="D144" s="477"/>
      <c r="E144" s="89" t="s">
        <v>409</v>
      </c>
      <c r="F144" s="93" t="str">
        <f>+'Master translation 1'!$Q$14</f>
        <v>Value</v>
      </c>
      <c r="G144" s="89" t="str">
        <f>+'Master translation 1'!$Q$15</f>
        <v>Link to definitions &amp; guidance to apply</v>
      </c>
      <c r="H144" s="430"/>
      <c r="I144" s="430"/>
    </row>
    <row r="145" spans="1:9" customFormat="1" ht="15.75" x14ac:dyDescent="0.25">
      <c r="A145" s="422" t="str">
        <f t="shared" ref="A145:A148" si="9">B145</f>
        <v>3E5</v>
      </c>
      <c r="B145" s="58" t="s">
        <v>91</v>
      </c>
      <c r="C145" s="474" t="s">
        <v>2477</v>
      </c>
      <c r="D145" s="475"/>
      <c r="E145" s="54" t="s">
        <v>11039</v>
      </c>
      <c r="F145" s="357"/>
      <c r="G145" s="82" t="s">
        <v>112</v>
      </c>
      <c r="H145" s="430"/>
      <c r="I145" s="430"/>
    </row>
    <row r="146" spans="1:9" customFormat="1" ht="18" customHeight="1" x14ac:dyDescent="0.25">
      <c r="A146" s="422" t="str">
        <f t="shared" si="9"/>
        <v>3E6</v>
      </c>
      <c r="B146" s="58" t="s">
        <v>92</v>
      </c>
      <c r="C146" s="521" t="s">
        <v>2180</v>
      </c>
      <c r="D146" s="483"/>
      <c r="E146" s="54" t="s">
        <v>11039</v>
      </c>
      <c r="F146" s="357"/>
      <c r="G146" s="82" t="s">
        <v>112</v>
      </c>
      <c r="H146" s="430"/>
      <c r="I146" s="430"/>
    </row>
    <row r="147" spans="1:9" customFormat="1" ht="32.65" customHeight="1" x14ac:dyDescent="0.25">
      <c r="A147" s="422" t="str">
        <f t="shared" si="9"/>
        <v>3E7</v>
      </c>
      <c r="B147" s="58" t="s">
        <v>93</v>
      </c>
      <c r="C147" s="522" t="s">
        <v>2193</v>
      </c>
      <c r="D147" s="514"/>
      <c r="E147" s="32" t="s">
        <v>0</v>
      </c>
      <c r="F147" s="358" t="str">
        <f>IF(AND(ISNUMBER(F145),ISNUMBER(F146)), F145-F146,"")</f>
        <v/>
      </c>
      <c r="G147" s="82" t="s">
        <v>112</v>
      </c>
      <c r="H147" s="430"/>
      <c r="I147" s="430"/>
    </row>
    <row r="148" spans="1:9" customFormat="1" ht="33.6" customHeight="1" x14ac:dyDescent="0.25">
      <c r="A148" s="422" t="str">
        <f t="shared" si="9"/>
        <v>3E8</v>
      </c>
      <c r="B148" s="58" t="s">
        <v>94</v>
      </c>
      <c r="C148" s="478" t="s">
        <v>2493</v>
      </c>
      <c r="D148" s="479"/>
      <c r="E148" s="32" t="s">
        <v>0</v>
      </c>
      <c r="F148" s="358" t="str">
        <f>IF(AND(ISNUMBER(F147), ISNUMBER(F138)), F147+F138, "")</f>
        <v/>
      </c>
      <c r="G148" s="82" t="s">
        <v>112</v>
      </c>
      <c r="H148" s="430"/>
      <c r="I148" s="430"/>
    </row>
    <row r="149" spans="1:9" ht="10.15" customHeight="1" x14ac:dyDescent="0.25">
      <c r="B149" s="30"/>
      <c r="C149" s="30"/>
      <c r="D149" s="30"/>
      <c r="E149" s="30"/>
      <c r="F149" s="30"/>
      <c r="G149" s="30"/>
      <c r="H149" s="428"/>
      <c r="I149" s="428"/>
    </row>
    <row r="150" spans="1:9" ht="15.75" x14ac:dyDescent="0.25">
      <c r="B150" s="22" t="s">
        <v>1906</v>
      </c>
      <c r="C150" s="30"/>
      <c r="D150" s="30"/>
      <c r="E150" s="30"/>
      <c r="F150" s="30"/>
      <c r="G150" s="30"/>
      <c r="H150" s="428"/>
      <c r="I150" s="428"/>
    </row>
    <row r="151" spans="1:9" ht="10.15" customHeight="1" x14ac:dyDescent="0.25">
      <c r="B151" s="30"/>
      <c r="C151" s="30"/>
      <c r="D151" s="30"/>
      <c r="E151" s="30"/>
      <c r="F151" s="30"/>
      <c r="G151" s="46"/>
      <c r="H151" s="428"/>
      <c r="I151" s="428"/>
    </row>
    <row r="152" spans="1:9" ht="61.5" customHeight="1" x14ac:dyDescent="0.25">
      <c r="B152" s="501" t="s">
        <v>8982</v>
      </c>
      <c r="C152" s="501"/>
      <c r="D152" s="501"/>
      <c r="E152" s="501"/>
      <c r="F152" s="501"/>
      <c r="G152" s="501"/>
      <c r="H152" s="430"/>
      <c r="I152" s="430"/>
    </row>
    <row r="153" spans="1:9" ht="10.15" customHeight="1" x14ac:dyDescent="0.25">
      <c r="B153" s="30"/>
      <c r="C153" s="30"/>
      <c r="D153" s="30"/>
      <c r="E153" s="30"/>
      <c r="F153" s="30"/>
      <c r="G153" s="46"/>
      <c r="H153" s="428"/>
      <c r="I153" s="428"/>
    </row>
    <row r="154" spans="1:9" s="6" customFormat="1" ht="80.099999999999994" customHeight="1" x14ac:dyDescent="0.25">
      <c r="A154" s="7"/>
      <c r="B154" s="92" t="str">
        <f>+'Master translation 1'!$Q$11</f>
        <v>Field ID</v>
      </c>
      <c r="C154" s="476" t="str">
        <f>+'Master translation 1'!$Q$12</f>
        <v>Field</v>
      </c>
      <c r="D154" s="477"/>
      <c r="E154" s="89" t="s">
        <v>409</v>
      </c>
      <c r="F154" s="93" t="str">
        <f>+'Master translation 1'!$Q$14</f>
        <v>Value</v>
      </c>
      <c r="G154" s="89" t="str">
        <f>+'Master translation 1'!$Q$15</f>
        <v>Link to definitions &amp; guidance to apply</v>
      </c>
      <c r="H154" s="430"/>
      <c r="I154" s="430"/>
    </row>
    <row r="155" spans="1:9" customFormat="1" ht="33.75" customHeight="1" x14ac:dyDescent="0.25">
      <c r="A155" s="422" t="str">
        <f t="shared" ref="A155:A156" si="10">B155</f>
        <v>3E9</v>
      </c>
      <c r="B155" s="58" t="s">
        <v>95</v>
      </c>
      <c r="C155" s="474" t="s">
        <v>2506</v>
      </c>
      <c r="D155" s="475"/>
      <c r="E155" s="54" t="s">
        <v>11039</v>
      </c>
      <c r="F155" s="357"/>
      <c r="G155" s="82" t="s">
        <v>112</v>
      </c>
      <c r="H155" s="436"/>
      <c r="I155" s="436"/>
    </row>
    <row r="156" spans="1:9" customFormat="1" ht="16.899999999999999" customHeight="1" x14ac:dyDescent="0.25">
      <c r="A156" s="422" t="str">
        <f t="shared" si="10"/>
        <v>3E10</v>
      </c>
      <c r="B156" s="58" t="s">
        <v>96</v>
      </c>
      <c r="C156" s="474" t="s">
        <v>2520</v>
      </c>
      <c r="D156" s="475"/>
      <c r="E156" s="23" t="s">
        <v>11039</v>
      </c>
      <c r="F156" s="360"/>
      <c r="G156" s="82" t="s">
        <v>112</v>
      </c>
      <c r="H156" s="430"/>
      <c r="I156" s="430"/>
    </row>
    <row r="157" spans="1:9" ht="10.15" customHeight="1" x14ac:dyDescent="0.25">
      <c r="B157" s="30"/>
      <c r="C157" s="30"/>
      <c r="D157" s="30"/>
      <c r="E157" s="30"/>
      <c r="F157" s="30"/>
      <c r="G157" s="30"/>
      <c r="H157" s="428"/>
      <c r="I157" s="428"/>
    </row>
    <row r="158" spans="1:9" ht="15.75" x14ac:dyDescent="0.25">
      <c r="B158" s="22" t="s">
        <v>1921</v>
      </c>
      <c r="C158" s="30"/>
      <c r="D158" s="30"/>
      <c r="E158" s="30"/>
      <c r="F158" s="30"/>
      <c r="G158" s="30"/>
      <c r="H158" s="428"/>
      <c r="I158" s="428"/>
    </row>
    <row r="159" spans="1:9" ht="10.15" customHeight="1" x14ac:dyDescent="0.25">
      <c r="B159" s="30"/>
      <c r="C159" s="30"/>
      <c r="D159" s="30"/>
      <c r="E159" s="30"/>
      <c r="F159" s="30"/>
      <c r="G159" s="30"/>
      <c r="H159" s="428"/>
      <c r="I159" s="428"/>
    </row>
    <row r="160" spans="1:9" ht="51.75" customHeight="1" x14ac:dyDescent="0.25">
      <c r="B160" s="501" t="s">
        <v>8983</v>
      </c>
      <c r="C160" s="501"/>
      <c r="D160" s="501"/>
      <c r="E160" s="501"/>
      <c r="F160" s="501"/>
      <c r="G160" s="501"/>
      <c r="H160" s="430"/>
      <c r="I160" s="430"/>
    </row>
    <row r="161" spans="1:255" ht="10.15" customHeight="1" x14ac:dyDescent="0.25">
      <c r="A161" s="423"/>
      <c r="B161" s="63"/>
      <c r="C161" s="63"/>
      <c r="D161" s="63"/>
      <c r="E161" s="63"/>
      <c r="F161" s="63"/>
      <c r="G161" s="63"/>
      <c r="H161" s="437"/>
      <c r="I161" s="437"/>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row>
    <row r="162" spans="1:255" s="6" customFormat="1" ht="80.099999999999994" customHeight="1" thickBot="1" x14ac:dyDescent="0.3">
      <c r="A162" s="7"/>
      <c r="B162" s="92" t="str">
        <f>+'Master translation 1'!$Q$11</f>
        <v>Field ID</v>
      </c>
      <c r="C162" s="476" t="str">
        <f>+'Master translation 1'!$Q$12</f>
        <v>Field</v>
      </c>
      <c r="D162" s="477"/>
      <c r="E162" s="89" t="s">
        <v>492</v>
      </c>
      <c r="F162" s="93" t="str">
        <f>+'Master translation 1'!$Q$14</f>
        <v>Value</v>
      </c>
      <c r="G162" s="89" t="str">
        <f>+'Master translation 1'!$Q$15</f>
        <v>Link to definitions &amp; guidance to apply</v>
      </c>
      <c r="H162" s="430"/>
      <c r="I162" s="430"/>
    </row>
    <row r="163" spans="1:255" ht="49.15" customHeight="1" thickBot="1" x14ac:dyDescent="0.3">
      <c r="A163" s="422" t="str">
        <f t="shared" ref="A163" si="11">B163</f>
        <v>3E11</v>
      </c>
      <c r="B163" s="67" t="s">
        <v>120</v>
      </c>
      <c r="C163" s="529" t="s">
        <v>2534</v>
      </c>
      <c r="D163" s="529"/>
      <c r="E163" s="69" t="s">
        <v>0</v>
      </c>
      <c r="F163" s="359" t="str">
        <f>IF(AND(ISNUMBER(F148), ISNUMBER(F156)), (F148+F156)/2,"")</f>
        <v/>
      </c>
      <c r="G163" s="86" t="s">
        <v>112</v>
      </c>
      <c r="H163" s="433" t="str">
        <f>"/"&amp;H133</f>
        <v>//Section E. Deductible amount of assets and liabilities arising from qualifying Institutional Protection Scheme (IPS) liabilities Rows {1}</v>
      </c>
      <c r="I163" s="433" t="str">
        <f>"/"&amp;I133</f>
        <v>//Section E. Deductible amount of assets and liabilities arising from qualifying Institutional Protection Scheme (IPS) liabilities Columns {6}</v>
      </c>
    </row>
    <row r="164" spans="1:255" ht="10.15" customHeight="1" x14ac:dyDescent="0.25"/>
    <row r="165" spans="1:255" ht="18.75" customHeight="1" x14ac:dyDescent="0.25">
      <c r="B165" s="495" t="s">
        <v>1936</v>
      </c>
      <c r="C165" s="495"/>
      <c r="D165" s="495"/>
      <c r="E165" s="495"/>
      <c r="F165" s="495"/>
      <c r="G165" s="495"/>
      <c r="H165" s="438"/>
      <c r="I165" s="438"/>
    </row>
    <row r="166" spans="1:255" s="41" customFormat="1" ht="18.75" customHeight="1" x14ac:dyDescent="0.3">
      <c r="A166" s="424"/>
      <c r="B166" s="38"/>
      <c r="C166" s="39"/>
      <c r="D166" s="39"/>
      <c r="E166" s="39"/>
      <c r="F166" s="40"/>
      <c r="G166" s="57" t="s">
        <v>8992</v>
      </c>
      <c r="H166" s="427"/>
      <c r="I166" s="117"/>
    </row>
    <row r="167" spans="1:255" ht="10.15" customHeight="1" x14ac:dyDescent="0.25"/>
    <row r="168" spans="1:255" ht="15.75" x14ac:dyDescent="0.25">
      <c r="B168" s="22" t="s">
        <v>1950</v>
      </c>
      <c r="C168" s="30"/>
      <c r="D168" s="30"/>
      <c r="E168" s="30"/>
      <c r="F168" s="30"/>
      <c r="G168" s="30"/>
      <c r="H168" s="428"/>
      <c r="I168" s="428"/>
    </row>
    <row r="169" spans="1:255" ht="10.15" customHeight="1" x14ac:dyDescent="0.25">
      <c r="B169" s="30"/>
      <c r="C169" s="30"/>
      <c r="D169" s="30"/>
      <c r="E169" s="30"/>
      <c r="F169" s="30"/>
      <c r="G169" s="30"/>
      <c r="H169" s="428"/>
      <c r="I169" s="428"/>
    </row>
    <row r="170" spans="1:255" ht="36" customHeight="1" x14ac:dyDescent="0.25">
      <c r="B170" s="501" t="s">
        <v>1597</v>
      </c>
      <c r="C170" s="501"/>
      <c r="D170" s="501"/>
      <c r="E170" s="501"/>
      <c r="F170" s="501"/>
      <c r="G170" s="501"/>
      <c r="H170" s="428"/>
      <c r="I170" s="428"/>
    </row>
    <row r="171" spans="1:255" ht="10.15" customHeight="1" x14ac:dyDescent="0.25">
      <c r="B171" s="30"/>
      <c r="C171" s="30"/>
      <c r="D171" s="30"/>
      <c r="E171" s="30"/>
      <c r="F171" s="30"/>
      <c r="G171" s="30"/>
      <c r="H171" s="428"/>
      <c r="I171" s="428"/>
    </row>
    <row r="172" spans="1:255" s="6" customFormat="1" ht="80.099999999999994" customHeight="1" x14ac:dyDescent="0.25">
      <c r="A172" s="7"/>
      <c r="B172" s="92" t="str">
        <f>+'Master translation 1'!$Q$11</f>
        <v>Field ID</v>
      </c>
      <c r="C172" s="476" t="str">
        <f>+'Master translation 1'!$Q$12</f>
        <v>Field</v>
      </c>
      <c r="D172" s="477"/>
      <c r="E172" s="89" t="s">
        <v>409</v>
      </c>
      <c r="F172" s="93" t="str">
        <f>+'Master translation 1'!$Q$14</f>
        <v>Value</v>
      </c>
      <c r="G172" s="89" t="str">
        <f>+'Master translation 1'!$Q$15</f>
        <v>Link to definitions &amp; guidance to apply</v>
      </c>
      <c r="H172" s="414" t="str">
        <f>"/"&amp;B165&amp;" Rows {"&amp;COLUMN(A172)&amp;"}"</f>
        <v>/Section F. Deductible amount of assets and liabilities arising from qualifying intragroup liabilities Rows {1}</v>
      </c>
      <c r="I172" s="414" t="str">
        <f>"/"&amp;B165&amp;" Columns {"&amp;COLUMN(F172)&amp;"}"</f>
        <v>/Section F. Deductible amount of assets and liabilities arising from qualifying intragroup liabilities Columns {6}</v>
      </c>
    </row>
    <row r="173" spans="1:255" customFormat="1" ht="57.6" customHeight="1" x14ac:dyDescent="0.25">
      <c r="A173" s="328"/>
      <c r="B173" s="56" t="s">
        <v>48</v>
      </c>
      <c r="C173" s="478" t="str">
        <f>+'2. Basic annual contribution'!C39:D39</f>
        <v>Liabilities arising from all derivative contracts (excluding credit derivatives) valued in accordance with the leverage ratio methodology</v>
      </c>
      <c r="D173" s="479"/>
      <c r="E173" s="54" t="s">
        <v>11039</v>
      </c>
      <c r="F173" s="358" t="str">
        <f>IF(ISBLANK('2. Basic annual contribution'!$F$39),"",'2. Basic annual contribution'!$F$39)</f>
        <v/>
      </c>
      <c r="G173" s="82" t="s">
        <v>112</v>
      </c>
      <c r="H173" s="428"/>
      <c r="I173" s="428"/>
    </row>
    <row r="174" spans="1:255" customFormat="1" ht="20.65" customHeight="1" x14ac:dyDescent="0.25">
      <c r="A174" s="422" t="str">
        <f t="shared" ref="A174:A177" si="12">B174</f>
        <v>3F1</v>
      </c>
      <c r="B174" s="75" t="s">
        <v>97</v>
      </c>
      <c r="C174" s="521" t="s">
        <v>2548</v>
      </c>
      <c r="D174" s="483"/>
      <c r="E174" s="54" t="s">
        <v>11039</v>
      </c>
      <c r="F174" s="357"/>
      <c r="G174" s="82" t="s">
        <v>112</v>
      </c>
      <c r="H174" s="428"/>
      <c r="I174" s="428"/>
    </row>
    <row r="175" spans="1:255" customFormat="1" ht="39.6" customHeight="1" x14ac:dyDescent="0.25">
      <c r="A175" s="422" t="str">
        <f t="shared" si="12"/>
        <v>3F2</v>
      </c>
      <c r="B175" s="75" t="s">
        <v>98</v>
      </c>
      <c r="C175" s="482" t="s">
        <v>2562</v>
      </c>
      <c r="D175" s="483"/>
      <c r="E175" s="32" t="s">
        <v>0</v>
      </c>
      <c r="F175" s="358" t="str">
        <f>IF(AND(ISNUMBER(F173),ISNUMBER(F174)),F173-F174,"")</f>
        <v/>
      </c>
      <c r="G175" s="82" t="s">
        <v>112</v>
      </c>
      <c r="H175" s="428"/>
      <c r="I175" s="428"/>
    </row>
    <row r="176" spans="1:255" customFormat="1" ht="35.65" customHeight="1" x14ac:dyDescent="0.25">
      <c r="A176" s="422" t="str">
        <f t="shared" si="12"/>
        <v>3F3</v>
      </c>
      <c r="B176" s="75" t="s">
        <v>99</v>
      </c>
      <c r="C176" s="474" t="s">
        <v>2142</v>
      </c>
      <c r="D176" s="475"/>
      <c r="E176" s="62">
        <v>0</v>
      </c>
      <c r="F176" s="353" t="str">
        <f>IF(AND(ISNUMBER('2. Basic annual contribution'!$F$39),ISNUMBER('2. Basic annual contribution'!$F$43)),IF('2. Basic annual contribution'!$F$39&lt;&gt;0,'2. Basic annual contribution'!$F$43/'2. Basic annual contribution'!$F$39,0),"")</f>
        <v/>
      </c>
      <c r="G176" s="82" t="s">
        <v>112</v>
      </c>
      <c r="H176" s="428"/>
      <c r="I176" s="428"/>
      <c r="K176" s="44"/>
    </row>
    <row r="177" spans="1:11" customFormat="1" ht="37.9" customHeight="1" x14ac:dyDescent="0.25">
      <c r="A177" s="422" t="str">
        <f t="shared" si="12"/>
        <v>3F4</v>
      </c>
      <c r="B177" s="75" t="s">
        <v>100</v>
      </c>
      <c r="C177" s="474" t="s">
        <v>2577</v>
      </c>
      <c r="D177" s="475"/>
      <c r="E177" s="32" t="s">
        <v>0</v>
      </c>
      <c r="F177" s="358" t="str">
        <f>IF(AND(ISNUMBER(F174),ISNUMBER(F176)),F174*F176,"")</f>
        <v/>
      </c>
      <c r="G177" s="82" t="s">
        <v>112</v>
      </c>
      <c r="H177" s="428"/>
      <c r="I177" s="428"/>
      <c r="K177" s="45"/>
    </row>
    <row r="178" spans="1:11" ht="10.15" customHeight="1" x14ac:dyDescent="0.25">
      <c r="B178" s="30"/>
      <c r="C178" s="30"/>
      <c r="D178" s="30"/>
      <c r="E178" s="30"/>
      <c r="F178" s="30"/>
      <c r="G178" s="30"/>
      <c r="H178" s="428"/>
      <c r="I178" s="428"/>
    </row>
    <row r="179" spans="1:11" ht="15.75" x14ac:dyDescent="0.25">
      <c r="A179" s="328"/>
      <c r="B179" s="22" t="s">
        <v>1965</v>
      </c>
      <c r="C179" s="30"/>
      <c r="D179" s="30"/>
      <c r="E179" s="30"/>
      <c r="F179" s="30"/>
      <c r="G179" s="30"/>
      <c r="H179" s="428"/>
      <c r="I179" s="428"/>
    </row>
    <row r="180" spans="1:11" ht="10.15" customHeight="1" x14ac:dyDescent="0.25">
      <c r="B180" s="30"/>
      <c r="C180" s="30"/>
      <c r="D180" s="30"/>
      <c r="E180" s="30"/>
      <c r="F180" s="30"/>
      <c r="G180" s="30"/>
      <c r="H180" s="428"/>
      <c r="I180" s="428"/>
    </row>
    <row r="181" spans="1:11" ht="31.15" customHeight="1" x14ac:dyDescent="0.25">
      <c r="B181" s="501" t="s">
        <v>1978</v>
      </c>
      <c r="C181" s="501"/>
      <c r="D181" s="501"/>
      <c r="E181" s="501"/>
      <c r="F181" s="501"/>
      <c r="G181" s="501"/>
      <c r="H181" s="428"/>
      <c r="I181" s="428"/>
    </row>
    <row r="182" spans="1:11" ht="10.15" customHeight="1" x14ac:dyDescent="0.25">
      <c r="B182" s="30"/>
      <c r="C182" s="30"/>
      <c r="D182" s="30"/>
      <c r="E182" s="30"/>
      <c r="F182" s="30"/>
      <c r="G182" s="30"/>
      <c r="H182" s="428"/>
      <c r="I182" s="428"/>
    </row>
    <row r="183" spans="1:11" s="6" customFormat="1" ht="80.099999999999994" customHeight="1" x14ac:dyDescent="0.25">
      <c r="A183" s="7"/>
      <c r="B183" s="92" t="str">
        <f>+'Master translation 1'!$Q$11</f>
        <v>Field ID</v>
      </c>
      <c r="C183" s="476" t="str">
        <f>+'Master translation 1'!$Q$12</f>
        <v>Field</v>
      </c>
      <c r="D183" s="477"/>
      <c r="E183" s="89" t="s">
        <v>409</v>
      </c>
      <c r="F183" s="93" t="str">
        <f>+'Master translation 1'!$Q$14</f>
        <v>Value</v>
      </c>
      <c r="G183" s="89" t="str">
        <f>+'Master translation 1'!$Q$15</f>
        <v>Link to definitions &amp; guidance to apply</v>
      </c>
      <c r="H183" s="428"/>
      <c r="I183" s="428"/>
    </row>
    <row r="184" spans="1:11" customFormat="1" ht="18" customHeight="1" x14ac:dyDescent="0.25">
      <c r="A184" s="422" t="str">
        <f t="shared" ref="A184:A187" si="13">B184</f>
        <v>3F5</v>
      </c>
      <c r="B184" s="75" t="s">
        <v>101</v>
      </c>
      <c r="C184" s="474" t="s">
        <v>2590</v>
      </c>
      <c r="D184" s="475"/>
      <c r="E184" s="54" t="s">
        <v>11039</v>
      </c>
      <c r="F184" s="357"/>
      <c r="G184" s="82" t="s">
        <v>112</v>
      </c>
      <c r="H184" s="428"/>
      <c r="I184" s="428"/>
    </row>
    <row r="185" spans="1:11" customFormat="1" ht="17.649999999999999" customHeight="1" x14ac:dyDescent="0.25">
      <c r="A185" s="422" t="str">
        <f t="shared" si="13"/>
        <v>3F6</v>
      </c>
      <c r="B185" s="75" t="s">
        <v>102</v>
      </c>
      <c r="C185" s="521" t="s">
        <v>2180</v>
      </c>
      <c r="D185" s="483"/>
      <c r="E185" s="54" t="s">
        <v>11039</v>
      </c>
      <c r="F185" s="357"/>
      <c r="G185" s="82" t="s">
        <v>112</v>
      </c>
      <c r="H185" s="428"/>
      <c r="I185" s="428"/>
    </row>
    <row r="186" spans="1:11" customFormat="1" ht="31.9" customHeight="1" x14ac:dyDescent="0.25">
      <c r="A186" s="422" t="str">
        <f t="shared" si="13"/>
        <v>3F7</v>
      </c>
      <c r="B186" s="75" t="s">
        <v>103</v>
      </c>
      <c r="C186" s="482" t="s">
        <v>2193</v>
      </c>
      <c r="D186" s="483"/>
      <c r="E186" s="32" t="s">
        <v>0</v>
      </c>
      <c r="F186" s="358" t="str">
        <f>IF(AND(ISNUMBER(F184),ISNUMBER(F185)),F184-F185,"")</f>
        <v/>
      </c>
      <c r="G186" s="82" t="s">
        <v>112</v>
      </c>
      <c r="H186" s="428"/>
      <c r="I186" s="428"/>
    </row>
    <row r="187" spans="1:11" customFormat="1" ht="55.9" customHeight="1" x14ac:dyDescent="0.25">
      <c r="A187" s="422" t="str">
        <f t="shared" si="13"/>
        <v>3F8</v>
      </c>
      <c r="B187" s="75" t="s">
        <v>104</v>
      </c>
      <c r="C187" s="474" t="s">
        <v>2606</v>
      </c>
      <c r="D187" s="475"/>
      <c r="E187" s="32" t="s">
        <v>0</v>
      </c>
      <c r="F187" s="358" t="str">
        <f>IF(AND(ISNUMBER(F186),ISNUMBER(F177)),F186+F177,"")</f>
        <v/>
      </c>
      <c r="G187" s="82" t="s">
        <v>112</v>
      </c>
      <c r="H187" s="428"/>
      <c r="I187" s="428"/>
    </row>
    <row r="188" spans="1:11" ht="10.15" customHeight="1" x14ac:dyDescent="0.25">
      <c r="B188" s="30"/>
      <c r="C188" s="30"/>
      <c r="D188" s="30"/>
      <c r="E188" s="30"/>
      <c r="F188" s="30"/>
      <c r="G188" s="30"/>
      <c r="H188" s="428"/>
      <c r="I188" s="428"/>
    </row>
    <row r="189" spans="1:11" ht="15.75" x14ac:dyDescent="0.25">
      <c r="B189" s="50" t="s">
        <v>1992</v>
      </c>
      <c r="C189" s="30"/>
      <c r="D189" s="30"/>
      <c r="E189" s="30"/>
      <c r="F189" s="30"/>
      <c r="G189" s="30"/>
      <c r="H189" s="428"/>
      <c r="I189" s="428"/>
    </row>
    <row r="190" spans="1:11" ht="10.15" customHeight="1" x14ac:dyDescent="0.25">
      <c r="B190" s="30"/>
      <c r="C190" s="30"/>
      <c r="D190" s="30"/>
      <c r="E190" s="30"/>
      <c r="F190" s="30"/>
      <c r="G190" s="30"/>
      <c r="H190" s="428"/>
      <c r="I190" s="428"/>
    </row>
    <row r="191" spans="1:11" ht="51.75" customHeight="1" x14ac:dyDescent="0.25">
      <c r="B191" s="501" t="s">
        <v>8984</v>
      </c>
      <c r="C191" s="501" t="e">
        <v>#N/A</v>
      </c>
      <c r="D191" s="501" t="e">
        <v>#N/A</v>
      </c>
      <c r="E191" s="501" t="e">
        <v>#N/A</v>
      </c>
      <c r="F191" s="501" t="e">
        <v>#N/A</v>
      </c>
      <c r="G191" s="501" t="e">
        <v>#N/A</v>
      </c>
      <c r="H191" s="428"/>
      <c r="I191" s="428"/>
    </row>
    <row r="192" spans="1:11" ht="10.15" customHeight="1" x14ac:dyDescent="0.25">
      <c r="B192" s="30"/>
      <c r="C192" s="30"/>
      <c r="D192" s="30"/>
      <c r="E192" s="30"/>
      <c r="F192" s="30"/>
      <c r="G192" s="30"/>
      <c r="H192" s="428"/>
      <c r="I192" s="428"/>
    </row>
    <row r="193" spans="1:9" s="6" customFormat="1" ht="80.099999999999994" customHeight="1" x14ac:dyDescent="0.25">
      <c r="A193" s="7"/>
      <c r="B193" s="92" t="str">
        <f>+'Master translation 1'!$Q$11</f>
        <v>Field ID</v>
      </c>
      <c r="C193" s="476" t="str">
        <f>+'Master translation 1'!$Q$12</f>
        <v>Field</v>
      </c>
      <c r="D193" s="477"/>
      <c r="E193" s="89" t="s">
        <v>409</v>
      </c>
      <c r="F193" s="93" t="str">
        <f>+'Master translation 1'!$Q$14</f>
        <v>Value</v>
      </c>
      <c r="G193" s="89" t="str">
        <f>+'Master translation 1'!$Q$15</f>
        <v>Link to definitions &amp; guidance to apply</v>
      </c>
      <c r="H193" s="428"/>
      <c r="I193" s="428"/>
    </row>
    <row r="194" spans="1:9" customFormat="1" ht="34.5" customHeight="1" x14ac:dyDescent="0.25">
      <c r="A194" s="422" t="str">
        <f t="shared" ref="A194:A195" si="14">B194</f>
        <v>3F9</v>
      </c>
      <c r="B194" s="75" t="s">
        <v>105</v>
      </c>
      <c r="C194" s="474" t="s">
        <v>2619</v>
      </c>
      <c r="D194" s="475"/>
      <c r="E194" s="54" t="s">
        <v>11039</v>
      </c>
      <c r="F194" s="357"/>
      <c r="G194" s="82" t="s">
        <v>112</v>
      </c>
      <c r="H194" s="428"/>
      <c r="I194" s="428"/>
    </row>
    <row r="195" spans="1:9" customFormat="1" ht="27.6" customHeight="1" x14ac:dyDescent="0.25">
      <c r="A195" s="422" t="str">
        <f t="shared" si="14"/>
        <v>3F10</v>
      </c>
      <c r="B195" s="75" t="s">
        <v>106</v>
      </c>
      <c r="C195" s="474" t="s">
        <v>2633</v>
      </c>
      <c r="D195" s="475"/>
      <c r="E195" s="23" t="s">
        <v>11039</v>
      </c>
      <c r="F195" s="360"/>
      <c r="G195" s="82" t="s">
        <v>112</v>
      </c>
      <c r="H195" s="428"/>
      <c r="I195" s="428"/>
    </row>
    <row r="196" spans="1:9" ht="10.15" customHeight="1" x14ac:dyDescent="0.25">
      <c r="B196" s="30"/>
      <c r="C196" s="30"/>
      <c r="D196" s="30"/>
      <c r="E196" s="30"/>
      <c r="F196" s="30"/>
      <c r="G196" s="30"/>
      <c r="H196" s="428"/>
      <c r="I196" s="428"/>
    </row>
    <row r="197" spans="1:9" ht="15.75" x14ac:dyDescent="0.25">
      <c r="B197" s="22" t="s">
        <v>2007</v>
      </c>
      <c r="C197" s="30"/>
      <c r="D197" s="30"/>
      <c r="E197" s="30"/>
      <c r="F197" s="30"/>
      <c r="G197" s="30"/>
      <c r="H197" s="428"/>
      <c r="I197" s="428"/>
    </row>
    <row r="198" spans="1:9" ht="10.15" customHeight="1" x14ac:dyDescent="0.25">
      <c r="B198" s="30"/>
      <c r="C198" s="30"/>
      <c r="D198" s="30"/>
      <c r="E198" s="30"/>
      <c r="F198" s="30"/>
      <c r="G198" s="30"/>
      <c r="H198" s="428"/>
      <c r="I198" s="428"/>
    </row>
    <row r="199" spans="1:9" ht="60.75" customHeight="1" x14ac:dyDescent="0.25">
      <c r="B199" s="501" t="s">
        <v>8985</v>
      </c>
      <c r="C199" s="501" t="e">
        <v>#N/A</v>
      </c>
      <c r="D199" s="501" t="e">
        <v>#N/A</v>
      </c>
      <c r="E199" s="501" t="e">
        <v>#N/A</v>
      </c>
      <c r="F199" s="501" t="e">
        <v>#N/A</v>
      </c>
      <c r="G199" s="501" t="e">
        <v>#N/A</v>
      </c>
      <c r="H199" s="428"/>
      <c r="I199" s="428"/>
    </row>
    <row r="200" spans="1:9" ht="10.15" customHeight="1" x14ac:dyDescent="0.25">
      <c r="B200" s="118"/>
      <c r="C200" s="118"/>
      <c r="D200" s="118"/>
      <c r="E200" s="118"/>
      <c r="F200" s="118"/>
      <c r="G200" s="118"/>
      <c r="H200" s="428"/>
      <c r="I200" s="428"/>
    </row>
    <row r="201" spans="1:9" s="6" customFormat="1" ht="80.099999999999994" customHeight="1" thickBot="1" x14ac:dyDescent="0.3">
      <c r="A201" s="7"/>
      <c r="B201" s="92" t="str">
        <f>+'Master translation 1'!$Q$11</f>
        <v>Field ID</v>
      </c>
      <c r="C201" s="476" t="str">
        <f>+'Master translation 1'!$Q$12</f>
        <v>Field</v>
      </c>
      <c r="D201" s="477"/>
      <c r="E201" s="89" t="s">
        <v>409</v>
      </c>
      <c r="F201" s="93" t="str">
        <f>+'Master translation 1'!$Q$14</f>
        <v>Value</v>
      </c>
      <c r="G201" s="89" t="str">
        <f>+'Master translation 1'!$Q$15</f>
        <v>Link to definitions &amp; guidance to apply</v>
      </c>
      <c r="H201" s="428"/>
      <c r="I201" s="428"/>
    </row>
    <row r="202" spans="1:9" ht="48" customHeight="1" thickBot="1" x14ac:dyDescent="0.3">
      <c r="A202" s="422" t="str">
        <f t="shared" ref="A202" si="15">B202</f>
        <v>3F11</v>
      </c>
      <c r="B202" s="66" t="s">
        <v>121</v>
      </c>
      <c r="C202" s="518" t="s">
        <v>2647</v>
      </c>
      <c r="D202" s="519"/>
      <c r="E202" s="69" t="s">
        <v>0</v>
      </c>
      <c r="F202" s="359" t="str">
        <f>IF(AND(ISNUMBER(F187),ISNUMBER(F195)),(F187+F195)/2,"")</f>
        <v/>
      </c>
      <c r="G202" s="86" t="s">
        <v>112</v>
      </c>
      <c r="H202" s="433" t="str">
        <f>"/"&amp;H172</f>
        <v>//Section F. Deductible amount of assets and liabilities arising from qualifying intragroup liabilities Rows {1}</v>
      </c>
      <c r="I202" s="433" t="str">
        <f>"/"&amp;I172</f>
        <v>//Section F. Deductible amount of assets and liabilities arising from qualifying intragroup liabilities Columns {6}</v>
      </c>
    </row>
    <row r="203" spans="1:9" ht="10.15" customHeight="1" x14ac:dyDescent="0.25">
      <c r="A203" s="328"/>
      <c r="B203" s="9"/>
      <c r="C203" s="17"/>
      <c r="D203" s="17"/>
      <c r="E203" s="12"/>
      <c r="F203" s="14"/>
      <c r="G203" s="12"/>
    </row>
    <row r="204" spans="1:9" ht="18.75" customHeight="1" x14ac:dyDescent="0.25">
      <c r="B204" s="495" t="s">
        <v>151</v>
      </c>
      <c r="C204" s="495" t="e">
        <v>#N/A</v>
      </c>
      <c r="D204" s="495" t="e">
        <v>#N/A</v>
      </c>
      <c r="E204" s="495" t="e">
        <v>#N/A</v>
      </c>
      <c r="F204" s="495" t="e">
        <v>#N/A</v>
      </c>
      <c r="G204" s="495" t="e">
        <v>#N/A</v>
      </c>
    </row>
    <row r="205" spans="1:9" ht="18.75" customHeight="1" x14ac:dyDescent="0.25">
      <c r="B205" s="500" t="s">
        <v>8986</v>
      </c>
      <c r="C205" s="500" t="e">
        <v>#N/A</v>
      </c>
      <c r="D205" s="500" t="e">
        <v>#N/A</v>
      </c>
      <c r="E205" s="500" t="e">
        <v>#N/A</v>
      </c>
      <c r="F205" s="500" t="e">
        <v>#N/A</v>
      </c>
      <c r="G205" s="500" t="e">
        <v>#N/A</v>
      </c>
    </row>
    <row r="206" spans="1:9" ht="10.15" customHeight="1" x14ac:dyDescent="0.25">
      <c r="B206" s="74"/>
      <c r="C206" s="74"/>
      <c r="D206" s="74"/>
      <c r="E206" s="74"/>
      <c r="F206" s="74"/>
      <c r="G206" s="74"/>
    </row>
    <row r="207" spans="1:9" ht="32.25" customHeight="1" x14ac:dyDescent="0.25">
      <c r="A207" s="79"/>
      <c r="B207" s="503" t="s">
        <v>9632</v>
      </c>
      <c r="C207" s="503"/>
      <c r="D207" s="503"/>
      <c r="E207" s="503"/>
      <c r="F207" s="503"/>
      <c r="G207" s="503"/>
    </row>
    <row r="208" spans="1:9" ht="10.15" customHeight="1" x14ac:dyDescent="0.25">
      <c r="A208" s="79"/>
      <c r="B208" s="22"/>
      <c r="C208" s="18"/>
      <c r="D208" s="18"/>
      <c r="E208" s="2"/>
      <c r="F208" s="11"/>
      <c r="G208"/>
    </row>
    <row r="209" spans="1:9" ht="48" customHeight="1" x14ac:dyDescent="0.25">
      <c r="A209" s="79"/>
      <c r="B209" s="494" t="s">
        <v>2036</v>
      </c>
      <c r="C209" s="494" t="e">
        <v>#N/A</v>
      </c>
      <c r="D209" s="494" t="e">
        <v>#N/A</v>
      </c>
      <c r="E209" s="494" t="e">
        <v>#N/A</v>
      </c>
      <c r="F209" s="494" t="e">
        <v>#N/A</v>
      </c>
      <c r="G209" s="494" t="e">
        <v>#N/A</v>
      </c>
    </row>
    <row r="210" spans="1:9" ht="10.15" customHeight="1" x14ac:dyDescent="0.25">
      <c r="A210" s="79"/>
      <c r="B210" s="8"/>
      <c r="C210" s="18"/>
      <c r="D210" s="18"/>
      <c r="E210" s="2"/>
      <c r="F210" s="11"/>
      <c r="G210"/>
    </row>
    <row r="211" spans="1:9" ht="80.099999999999994" customHeight="1" x14ac:dyDescent="0.25">
      <c r="A211" s="79"/>
      <c r="B211" s="92" t="str">
        <f>+'Master translation 1'!$Q$11</f>
        <v>Field ID</v>
      </c>
      <c r="C211" s="476" t="str">
        <f>+'Master translation 1'!$Q$12</f>
        <v>Field</v>
      </c>
      <c r="D211" s="477"/>
      <c r="E211" s="89" t="s">
        <v>492</v>
      </c>
      <c r="F211" s="93" t="str">
        <f>+'Master translation 1'!$Q$14</f>
        <v>Value</v>
      </c>
      <c r="G211" s="89" t="str">
        <f>+'Master translation 1'!$Q$15</f>
        <v>Link to definitions &amp; guidance to apply</v>
      </c>
      <c r="H211" s="414" t="str">
        <f>"/"&amp;B204&amp;" Rows {"&amp;COLUMN(A211)&amp;"}"</f>
        <v>/Section G. Simplified calculation methods Rows {1}</v>
      </c>
      <c r="I211" s="414" t="str">
        <f>"/"&amp;B204&amp;" Columns {"&amp;COLUMN(F211)&amp;"}"</f>
        <v>/Section G. Simplified calculation methods Columns {6}</v>
      </c>
    </row>
    <row r="212" spans="1:9" ht="54" customHeight="1" x14ac:dyDescent="0.25">
      <c r="A212" s="79"/>
      <c r="B212" s="75" t="s">
        <v>41</v>
      </c>
      <c r="C212" s="523" t="str">
        <f>+'1. General Information'!C37:D37</f>
        <v>Is the institution an investment firm authorized to carry out only the limited services and activities listed in tab 5 for this field?</v>
      </c>
      <c r="D212" s="523"/>
      <c r="E212" s="88" t="s">
        <v>11036</v>
      </c>
      <c r="F212" s="78" t="str">
        <f>IF('1. General Information'!F37="","",'1. General Information'!F37)</f>
        <v/>
      </c>
      <c r="G212" s="82" t="s">
        <v>112</v>
      </c>
    </row>
    <row r="213" spans="1:9" ht="10.15" customHeight="1" x14ac:dyDescent="0.25">
      <c r="A213" s="79"/>
      <c r="B213"/>
      <c r="C213"/>
      <c r="D213"/>
      <c r="E213"/>
      <c r="F213"/>
      <c r="G213"/>
    </row>
    <row r="214" spans="1:9" ht="24" customHeight="1" thickBot="1" x14ac:dyDescent="0.3">
      <c r="A214" s="79"/>
      <c r="B214" s="520" t="s">
        <v>153</v>
      </c>
      <c r="C214" s="520" t="e">
        <v>#N/A</v>
      </c>
      <c r="D214" s="520" t="e">
        <v>#N/A</v>
      </c>
      <c r="E214" s="520" t="e">
        <v>#N/A</v>
      </c>
      <c r="F214" s="520" t="e">
        <v>#N/A</v>
      </c>
      <c r="G214" s="520" t="e">
        <v>#N/A</v>
      </c>
    </row>
    <row r="215" spans="1:9" ht="33" customHeight="1" thickTop="1" thickBot="1" x14ac:dyDescent="0.3">
      <c r="A215" s="79"/>
      <c r="B215" s="488" t="s">
        <v>2061</v>
      </c>
      <c r="C215" s="489" t="e">
        <v>#N/A</v>
      </c>
      <c r="D215" s="489" t="e">
        <v>#N/A</v>
      </c>
      <c r="E215" s="489" t="e">
        <v>#N/A</v>
      </c>
      <c r="F215" s="489" t="e">
        <v>#N/A</v>
      </c>
      <c r="G215" s="490" t="e">
        <v>#N/A</v>
      </c>
    </row>
    <row r="216" spans="1:9" ht="10.15" customHeight="1" thickTop="1" x14ac:dyDescent="0.25"/>
    <row r="217" spans="1:9" customFormat="1" ht="15.75" x14ac:dyDescent="0.25">
      <c r="A217" s="328"/>
      <c r="B217" s="346" t="s">
        <v>2074</v>
      </c>
      <c r="C217" s="347"/>
      <c r="D217" s="347"/>
      <c r="E217" s="347"/>
      <c r="F217" s="348"/>
      <c r="G217" s="347"/>
      <c r="H217" s="418"/>
      <c r="I217" s="117"/>
    </row>
    <row r="218" spans="1:9" customFormat="1" ht="10.15" customHeight="1" x14ac:dyDescent="0.25">
      <c r="A218" s="328"/>
      <c r="B218" s="349"/>
      <c r="C218" s="347"/>
      <c r="D218" s="347"/>
      <c r="E218" s="347"/>
      <c r="F218" s="348"/>
      <c r="G218" s="347"/>
      <c r="H218" s="418"/>
      <c r="I218" s="117"/>
    </row>
    <row r="219" spans="1:9" customFormat="1" ht="116.25" customHeight="1" x14ac:dyDescent="0.25">
      <c r="A219" s="328"/>
      <c r="B219" s="493" t="s">
        <v>2087</v>
      </c>
      <c r="C219" s="493" t="e">
        <v>#N/A</v>
      </c>
      <c r="D219" s="493" t="e">
        <v>#N/A</v>
      </c>
      <c r="E219" s="493" t="e">
        <v>#N/A</v>
      </c>
      <c r="F219" s="493" t="e">
        <v>#N/A</v>
      </c>
      <c r="G219" s="493" t="e">
        <v>#N/A</v>
      </c>
      <c r="H219" s="418"/>
      <c r="I219" s="117"/>
    </row>
    <row r="220" spans="1:9" customFormat="1" ht="10.15" customHeight="1" x14ac:dyDescent="0.25">
      <c r="A220" s="328"/>
      <c r="B220" s="8"/>
      <c r="C220" s="18"/>
      <c r="D220" s="18"/>
      <c r="E220" s="2"/>
      <c r="F220" s="11"/>
      <c r="H220" s="418"/>
      <c r="I220" s="117"/>
    </row>
    <row r="221" spans="1:9" s="6" customFormat="1" ht="80.099999999999994" customHeight="1" x14ac:dyDescent="0.25">
      <c r="A221" s="7"/>
      <c r="B221" s="92" t="str">
        <f>+'Master translation 1'!$Q$11</f>
        <v>Field ID</v>
      </c>
      <c r="C221" s="476" t="str">
        <f>+'Master translation 1'!$Q$12</f>
        <v>Field</v>
      </c>
      <c r="D221" s="477"/>
      <c r="E221" s="89" t="s">
        <v>492</v>
      </c>
      <c r="F221" s="93" t="str">
        <f>+'Master translation 1'!$Q$14</f>
        <v>Value</v>
      </c>
      <c r="G221" s="89" t="str">
        <f>+'Master translation 1'!$Q$15</f>
        <v>Link to definitions &amp; guidance to apply</v>
      </c>
      <c r="H221" s="418"/>
      <c r="I221" s="414"/>
    </row>
    <row r="222" spans="1:9" customFormat="1" ht="32.65" customHeight="1" x14ac:dyDescent="0.25">
      <c r="A222" s="328"/>
      <c r="B222" s="75" t="s">
        <v>43</v>
      </c>
      <c r="C222" s="478" t="str">
        <f>+'1. General Information'!C39:D39</f>
        <v>Is the institution a mortgage credit institution financed by covered bonds, as defined for this field?</v>
      </c>
      <c r="D222" s="479"/>
      <c r="E222" s="88" t="s">
        <v>11036</v>
      </c>
      <c r="F222" s="78" t="str">
        <f>IF('1. General Information'!F39="","",'1. General Information'!F39)</f>
        <v/>
      </c>
      <c r="G222" s="82" t="s">
        <v>112</v>
      </c>
      <c r="H222" s="418" t="str">
        <f>"/"&amp;H211</f>
        <v>//Section G. Simplified calculation methods Rows {1}</v>
      </c>
      <c r="I222" s="418" t="str">
        <f>"/"&amp;I211</f>
        <v>//Section G. Simplified calculation methods Columns {6}</v>
      </c>
    </row>
    <row r="223" spans="1:9" customFormat="1" ht="10.15" customHeight="1" x14ac:dyDescent="0.25">
      <c r="A223" s="79"/>
      <c r="B223" s="4"/>
      <c r="C223" s="4"/>
      <c r="D223" s="4"/>
      <c r="F223" s="10"/>
      <c r="H223" s="117"/>
      <c r="I223" s="117"/>
    </row>
    <row r="224" spans="1:9" customFormat="1" ht="10.15" customHeight="1" x14ac:dyDescent="0.25">
      <c r="A224" s="79"/>
      <c r="B224" s="4"/>
      <c r="C224" s="4"/>
      <c r="D224" s="4"/>
      <c r="F224" s="10"/>
      <c r="H224" s="117"/>
      <c r="I224" s="117"/>
    </row>
    <row r="225" spans="1:9" customFormat="1" ht="21.75" customHeight="1" thickBot="1" x14ac:dyDescent="0.3">
      <c r="A225" s="328"/>
      <c r="B225" s="520" t="s">
        <v>153</v>
      </c>
      <c r="C225" s="520" t="e">
        <v>#N/A</v>
      </c>
      <c r="D225" s="520" t="e">
        <v>#N/A</v>
      </c>
      <c r="E225" s="520" t="e">
        <v>#N/A</v>
      </c>
      <c r="F225" s="520" t="e">
        <v>#N/A</v>
      </c>
      <c r="G225" s="520" t="e">
        <v>#N/A</v>
      </c>
      <c r="H225" s="418"/>
      <c r="I225" s="117"/>
    </row>
    <row r="226" spans="1:9" customFormat="1" ht="48.75" customHeight="1" thickTop="1" thickBot="1" x14ac:dyDescent="0.3">
      <c r="A226" s="328"/>
      <c r="B226" s="488" t="s">
        <v>2103</v>
      </c>
      <c r="C226" s="489" t="e">
        <v>#N/A</v>
      </c>
      <c r="D226" s="489" t="e">
        <v>#N/A</v>
      </c>
      <c r="E226" s="489" t="e">
        <v>#N/A</v>
      </c>
      <c r="F226" s="489" t="e">
        <v>#N/A</v>
      </c>
      <c r="G226" s="490" t="e">
        <v>#N/A</v>
      </c>
      <c r="H226" s="418"/>
      <c r="I226" s="117"/>
    </row>
    <row r="227" spans="1:9" ht="10.15" customHeight="1" thickTop="1" x14ac:dyDescent="0.25"/>
  </sheetData>
  <protectedRanges>
    <protectedRange sqref="F156" name="Range1_17"/>
    <protectedRange sqref="F155 F174 F184:F185 F194:F195" name="Range1_16"/>
    <protectedRange sqref="F146" name="Range1_15"/>
    <protectedRange sqref="F145" name="Range1_14"/>
    <protectedRange sqref="F135" name="Range1_13"/>
    <protectedRange sqref="F120" name="Range1_12"/>
    <protectedRange sqref="F119" name="Range1_11"/>
    <protectedRange sqref="F109" name="Range1_10"/>
    <protectedRange sqref="F94" name="Range1_9"/>
    <protectedRange sqref="F93" name="Range1_8"/>
    <protectedRange sqref="F83" name="Range1_7"/>
    <protectedRange sqref="F68" name="Range1_6"/>
    <protectedRange sqref="F67" name="Range1_5"/>
    <protectedRange sqref="F57" name="Range1_4"/>
    <protectedRange sqref="F42" name="Range1_3"/>
    <protectedRange sqref="F41" name="Range1_2"/>
    <protectedRange sqref="F31" name="Range1"/>
  </protectedRanges>
  <mergeCells count="134">
    <mergeCell ref="C107:D107"/>
    <mergeCell ref="C14:E14"/>
    <mergeCell ref="C15:E15"/>
    <mergeCell ref="C16:E16"/>
    <mergeCell ref="C18:D18"/>
    <mergeCell ref="C17:E17"/>
    <mergeCell ref="C33:D33"/>
    <mergeCell ref="C86:D86"/>
    <mergeCell ref="C44:D44"/>
    <mergeCell ref="C56:D56"/>
    <mergeCell ref="C59:D59"/>
    <mergeCell ref="C60:D60"/>
    <mergeCell ref="C67:D67"/>
    <mergeCell ref="C83:D83"/>
    <mergeCell ref="C12:E12"/>
    <mergeCell ref="C212:D212"/>
    <mergeCell ref="B209:G209"/>
    <mergeCell ref="B215:G215"/>
    <mergeCell ref="C211:D211"/>
    <mergeCell ref="B214:G214"/>
    <mergeCell ref="F18:G18"/>
    <mergeCell ref="C68:D68"/>
    <mergeCell ref="C69:D69"/>
    <mergeCell ref="C84:D84"/>
    <mergeCell ref="C85:D85"/>
    <mergeCell ref="C177:D177"/>
    <mergeCell ref="C108:D108"/>
    <mergeCell ref="B98:G98"/>
    <mergeCell ref="C173:D173"/>
    <mergeCell ref="C156:D156"/>
    <mergeCell ref="C163:D163"/>
    <mergeCell ref="C133:D133"/>
    <mergeCell ref="C162:D162"/>
    <mergeCell ref="C109:D109"/>
    <mergeCell ref="C110:D110"/>
    <mergeCell ref="C154:D154"/>
    <mergeCell ref="C111:D111"/>
    <mergeCell ref="C92:D92"/>
    <mergeCell ref="C144:D144"/>
    <mergeCell ref="B2:G2"/>
    <mergeCell ref="B4:G4"/>
    <mergeCell ref="B38:G38"/>
    <mergeCell ref="C70:D70"/>
    <mergeCell ref="C82:D82"/>
    <mergeCell ref="B9:G9"/>
    <mergeCell ref="C29:D29"/>
    <mergeCell ref="C30:D30"/>
    <mergeCell ref="C31:D31"/>
    <mergeCell ref="C57:D57"/>
    <mergeCell ref="C58:D58"/>
    <mergeCell ref="C42:D42"/>
    <mergeCell ref="C34:D34"/>
    <mergeCell ref="C41:D41"/>
    <mergeCell ref="C40:D40"/>
    <mergeCell ref="C55:D55"/>
    <mergeCell ref="C32:D32"/>
    <mergeCell ref="C43:D43"/>
    <mergeCell ref="B72:G72"/>
    <mergeCell ref="B46:G46"/>
    <mergeCell ref="F12:G12"/>
    <mergeCell ref="F13:G13"/>
    <mergeCell ref="F14:G14"/>
    <mergeCell ref="C184:D184"/>
    <mergeCell ref="C185:D185"/>
    <mergeCell ref="B207:G207"/>
    <mergeCell ref="C193:D193"/>
    <mergeCell ref="C146:D146"/>
    <mergeCell ref="C147:D147"/>
    <mergeCell ref="C112:D112"/>
    <mergeCell ref="C119:D119"/>
    <mergeCell ref="C118:D118"/>
    <mergeCell ref="B116:G116"/>
    <mergeCell ref="B142:G142"/>
    <mergeCell ref="C186:D186"/>
    <mergeCell ref="C183:D183"/>
    <mergeCell ref="B204:G204"/>
    <mergeCell ref="B205:G205"/>
    <mergeCell ref="B160:G160"/>
    <mergeCell ref="C155:D155"/>
    <mergeCell ref="C134:D134"/>
    <mergeCell ref="C175:D175"/>
    <mergeCell ref="C174:D174"/>
    <mergeCell ref="C136:D136"/>
    <mergeCell ref="C137:D137"/>
    <mergeCell ref="C172:D172"/>
    <mergeCell ref="C120:D120"/>
    <mergeCell ref="C13:E13"/>
    <mergeCell ref="B226:G226"/>
    <mergeCell ref="B64:G64"/>
    <mergeCell ref="B90:G90"/>
    <mergeCell ref="C201:D201"/>
    <mergeCell ref="C202:D202"/>
    <mergeCell ref="C66:D66"/>
    <mergeCell ref="B181:G181"/>
    <mergeCell ref="B199:G199"/>
    <mergeCell ref="C195:D195"/>
    <mergeCell ref="C81:D81"/>
    <mergeCell ref="B219:G219"/>
    <mergeCell ref="C221:D221"/>
    <mergeCell ref="B225:G225"/>
    <mergeCell ref="C222:D222"/>
    <mergeCell ref="B191:G191"/>
    <mergeCell ref="C138:D138"/>
    <mergeCell ref="C145:D145"/>
    <mergeCell ref="C194:D194"/>
    <mergeCell ref="C187:D187"/>
    <mergeCell ref="C176:D176"/>
    <mergeCell ref="B152:G152"/>
    <mergeCell ref="C148:D148"/>
    <mergeCell ref="B124:G124"/>
    <mergeCell ref="B3:G3"/>
    <mergeCell ref="B170:G170"/>
    <mergeCell ref="B6:G6"/>
    <mergeCell ref="B51:G51"/>
    <mergeCell ref="B53:G53"/>
    <mergeCell ref="B75:G75"/>
    <mergeCell ref="B77:G77"/>
    <mergeCell ref="B79:G79"/>
    <mergeCell ref="B101:G101"/>
    <mergeCell ref="B105:G105"/>
    <mergeCell ref="B131:G131"/>
    <mergeCell ref="B165:G165"/>
    <mergeCell ref="F15:G15"/>
    <mergeCell ref="F16:G16"/>
    <mergeCell ref="F17:G17"/>
    <mergeCell ref="C94:D94"/>
    <mergeCell ref="C95:D95"/>
    <mergeCell ref="C96:D96"/>
    <mergeCell ref="C93:D93"/>
    <mergeCell ref="B20:G20"/>
    <mergeCell ref="C121:D121"/>
    <mergeCell ref="C122:D122"/>
    <mergeCell ref="C135:D135"/>
    <mergeCell ref="B27:G27"/>
  </mergeCells>
  <conditionalFormatting sqref="A207:A215">
    <cfRule type="expression" dxfId="37" priority="1" stopIfTrue="1">
      <formula>$F$32="Yes"</formula>
    </cfRule>
  </conditionalFormatting>
  <conditionalFormatting sqref="B207 B208:G210 B213:G213">
    <cfRule type="expression" dxfId="36" priority="8" stopIfTrue="1">
      <formula>$F$32="Yes"</formula>
    </cfRule>
  </conditionalFormatting>
  <dataValidations count="1">
    <dataValidation type="whole" errorStyle="information" allowBlank="1" showInputMessage="1" showErrorMessage="1" error="Format: Please refer to general instruction No 10 in the 'Read me' tab." sqref="F184:F185 F31 F41:F42 F57 F67:F68 F83 F93:F94 F109 F119:F120 F135 F145:F146 F155:F156 F174 F194:F195" xr:uid="{00000000-0002-0000-0300-000000000000}">
      <formula1>0</formula1>
      <formula2>900000000000000</formula2>
    </dataValidation>
  </dataValidations>
  <hyperlinks>
    <hyperlink ref="C12" location="'3. Deductions'!B19" display="A. Deductible amount of qualifying liabilities related to clearing activities" xr:uid="{00000000-0004-0000-0300-000000000000}"/>
    <hyperlink ref="C13" location="'3. Deductions'!B45" display="B. Deductible amount of qualifying liabilities related to the activities of a central securities depository (CSD)" xr:uid="{00000000-0004-0000-0300-000001000000}"/>
    <hyperlink ref="C14" location="'3. Deductions'!B71" display="C. Deductible amount of qualifying liabilities that arise by virtue of holding client assets or client money" xr:uid="{00000000-0004-0000-0300-000002000000}"/>
    <hyperlink ref="C15" location="'3. Deductions'!B97" display="D. Deductible amount of qualifying liabilities that arise from promotional loans" xr:uid="{00000000-0004-0000-0300-000003000000}"/>
    <hyperlink ref="C16" location="'3. Deductions'!B123" display="E. Deductible amount of assets and liabilities arising from qualifying Institutional Protection Scheme (IPS) liabilities " xr:uid="{00000000-0004-0000-0300-000004000000}"/>
    <hyperlink ref="C17" location="'3. Deductions'!B164" display="F. Deductible amount of assets and liabilities arising from qualifying intragroup liabilities" xr:uid="{00000000-0004-0000-0300-000005000000}"/>
    <hyperlink ref="C18" location="'3. Deductions'!B206" display="G. Simplified calculation methods" xr:uid="{00000000-0004-0000-0300-000006000000}"/>
    <hyperlink ref="C12:E12" location="'3. Deductions'!B20" display="A. Deductible amount of qualifying liabilities related to clearing activities" xr:uid="{00000000-0004-0000-0300-000007000000}"/>
    <hyperlink ref="C13:E13" location="'3. Deductions'!B46" display="B. Deductible amount of qualifying liabilities related to the activities of a central securities depository (CSD)" xr:uid="{00000000-0004-0000-0300-000008000000}"/>
    <hyperlink ref="C14:E14" location="'3. Deductions'!B72" display="C. Deductible amount of qualifying liabilities that arise by virtue of holding client assets or client money" xr:uid="{00000000-0004-0000-0300-000009000000}"/>
    <hyperlink ref="C15:E15" location="'3. Deductions'!B98" display="D. Deductible amount of qualifying liabilities that arise from promotional loans" xr:uid="{00000000-0004-0000-0300-00000A000000}"/>
    <hyperlink ref="C16:E16" location="'3. Deductions'!B124" display="E. Deductible amount of assets and liabilities arising from qualifying Institutional Protection Scheme (IPS) liabilities " xr:uid="{00000000-0004-0000-0300-00000B000000}"/>
    <hyperlink ref="C17:E17" location="'3. Deductions'!B165" display="F. Deductible amount of assets and liabilities arising from qualifying intragroup liabilities" xr:uid="{00000000-0004-0000-0300-00000C000000}"/>
    <hyperlink ref="C18:D18" location="'3. Deductions'!B204" display="G. Simplified calculation methods" xr:uid="{00000000-0004-0000-0300-00000D000000}"/>
    <hyperlink ref="G56" location="'5. Definitions and guidance'!B128" display="Link" xr:uid="{00000000-0004-0000-0300-00000E000000}"/>
    <hyperlink ref="G57:G60" location="'5. Definitions and guidance'!B114" display="Link" xr:uid="{00000000-0004-0000-0300-00000F000000}"/>
    <hyperlink ref="G57" location="'5. Definitions and guidance'!B129" display="Link" xr:uid="{00000000-0004-0000-0300-000010000000}"/>
    <hyperlink ref="G58" location="'5. Definitions and guidance'!B130" display="Link" xr:uid="{00000000-0004-0000-0300-000011000000}"/>
    <hyperlink ref="G59" location="'5. Definitions and guidance'!B131" display="Link" xr:uid="{00000000-0004-0000-0300-000012000000}"/>
    <hyperlink ref="G60" location="'5. Definitions and guidance'!B132" display="Link" xr:uid="{00000000-0004-0000-0300-000013000000}"/>
    <hyperlink ref="G30" location="'5. Definitions and guidance'!B114" display="Link" xr:uid="{00000000-0004-0000-0300-000014000000}"/>
    <hyperlink ref="G31:G34" location="'5. Definitions and guidance'!B114" display="Link" xr:uid="{00000000-0004-0000-0300-000015000000}"/>
    <hyperlink ref="G31" location="'5. Definitions and guidance'!B115" display="Link" xr:uid="{00000000-0004-0000-0300-000016000000}"/>
    <hyperlink ref="G32" location="'5. Definitions and guidance'!B116" display="Link" xr:uid="{00000000-0004-0000-0300-000017000000}"/>
    <hyperlink ref="G33" location="'5. Definitions and guidance'!B117" display="Link" xr:uid="{00000000-0004-0000-0300-000018000000}"/>
    <hyperlink ref="G34" location="'5. Definitions and guidance'!B118" display="Link" xr:uid="{00000000-0004-0000-0300-000019000000}"/>
    <hyperlink ref="G41" location="'5. Definitions and guidance'!B119" display="Link" xr:uid="{00000000-0004-0000-0300-00001A000000}"/>
    <hyperlink ref="G42:G44" location="'5. Definitions and guidance'!B114" display="Link" xr:uid="{00000000-0004-0000-0300-00001B000000}"/>
    <hyperlink ref="G42" location="'5. Definitions and guidance'!B120" display="Link" xr:uid="{00000000-0004-0000-0300-00001C000000}"/>
    <hyperlink ref="G43" location="'5. Definitions and guidance'!B121" display="Link" xr:uid="{00000000-0004-0000-0300-00001D000000}"/>
    <hyperlink ref="G67" location="'5. Definitions and guidance'!B133" display="Link" xr:uid="{00000000-0004-0000-0300-00001E000000}"/>
    <hyperlink ref="G68:G70" location="'5. Definitions and guidance'!B114" display="Link" xr:uid="{00000000-0004-0000-0300-00001F000000}"/>
    <hyperlink ref="G68" location="'5. Definitions and guidance'!B134" display="Link" xr:uid="{00000000-0004-0000-0300-000020000000}"/>
    <hyperlink ref="G69" location="'5. Definitions and guidance'!B135" display="Link" xr:uid="{00000000-0004-0000-0300-000021000000}"/>
    <hyperlink ref="G70" location="'5. Definitions and guidance'!B136" display="Link" xr:uid="{00000000-0004-0000-0300-000022000000}"/>
    <hyperlink ref="G82" location="'5. Definitions and guidance'!B142" display="Link" xr:uid="{00000000-0004-0000-0300-000023000000}"/>
    <hyperlink ref="G83:G86" location="'5. Definitions and guidance'!B142" display="Link" xr:uid="{00000000-0004-0000-0300-000024000000}"/>
    <hyperlink ref="G83" location="'5. Definitions and guidance'!B143" display="Link" xr:uid="{00000000-0004-0000-0300-000025000000}"/>
    <hyperlink ref="G84" location="'5. Definitions and guidance'!B144" display="Link" xr:uid="{00000000-0004-0000-0300-000026000000}"/>
    <hyperlink ref="G85" location="'5. Definitions and guidance'!B145" display="Link" xr:uid="{00000000-0004-0000-0300-000027000000}"/>
    <hyperlink ref="G86" location="'5. Definitions and guidance'!B146" display="Link" xr:uid="{00000000-0004-0000-0300-000028000000}"/>
    <hyperlink ref="G93" location="'5. Definitions and guidance'!B147" display="Link" xr:uid="{00000000-0004-0000-0300-000029000000}"/>
    <hyperlink ref="G94:G96" location="'5. Definitions and guidance'!B142" display="Link" xr:uid="{00000000-0004-0000-0300-00002A000000}"/>
    <hyperlink ref="G94" location="'5. Definitions and guidance'!B148" display="Link" xr:uid="{00000000-0004-0000-0300-00002B000000}"/>
    <hyperlink ref="G95" location="'5. Definitions and guidance'!B149" display="Link" xr:uid="{00000000-0004-0000-0300-00002C000000}"/>
    <hyperlink ref="G96" location="'5. Definitions and guidance'!B150" display="Link" xr:uid="{00000000-0004-0000-0300-00002D000000}"/>
    <hyperlink ref="G108" location="'5. Definitions and guidance'!B156" display="Link" xr:uid="{00000000-0004-0000-0300-00002E000000}"/>
    <hyperlink ref="G109:G112" location="'5. Definitions and guidance'!B142" display="Link" xr:uid="{00000000-0004-0000-0300-00002F000000}"/>
    <hyperlink ref="G109" location="'5. Definitions and guidance'!B157" display="Link" xr:uid="{00000000-0004-0000-0300-000030000000}"/>
    <hyperlink ref="G110" location="'5. Definitions and guidance'!B158" display="Link" xr:uid="{00000000-0004-0000-0300-000031000000}"/>
    <hyperlink ref="G111" location="'5. Definitions and guidance'!B159" display="Link" xr:uid="{00000000-0004-0000-0300-000032000000}"/>
    <hyperlink ref="G112" location="'5. Definitions and guidance'!B160" display="Link" xr:uid="{00000000-0004-0000-0300-000033000000}"/>
    <hyperlink ref="G119" location="'5. Definitions and guidance'!B161" display="Link" xr:uid="{00000000-0004-0000-0300-000034000000}"/>
    <hyperlink ref="G120:G122" location="'5. Definitions and guidance'!B142" display="Link" xr:uid="{00000000-0004-0000-0300-000035000000}"/>
    <hyperlink ref="G120" location="'5. Definitions and guidance'!B162" display="Link" xr:uid="{00000000-0004-0000-0300-000036000000}"/>
    <hyperlink ref="G121" location="'5. Definitions and guidance'!B163" display="Link" xr:uid="{00000000-0004-0000-0300-000037000000}"/>
    <hyperlink ref="G122" location="'5. Definitions and guidance'!B164" display="Link" xr:uid="{00000000-0004-0000-0300-000038000000}"/>
    <hyperlink ref="G134" location="'5. Definitions and guidance'!B170" display="Link" xr:uid="{00000000-0004-0000-0300-000039000000}"/>
    <hyperlink ref="G135:G138" location="'5. Definitions and guidance'!B142" display="Link" xr:uid="{00000000-0004-0000-0300-00003A000000}"/>
    <hyperlink ref="G135" location="'5. Definitions and guidance'!B171" display="Link" xr:uid="{00000000-0004-0000-0300-00003B000000}"/>
    <hyperlink ref="G136" location="'5. Definitions and guidance'!B172" display="Link" xr:uid="{00000000-0004-0000-0300-00003C000000}"/>
    <hyperlink ref="G137" location="'5. Definitions and guidance'!B173" display="Link" xr:uid="{00000000-0004-0000-0300-00003D000000}"/>
    <hyperlink ref="G138" location="'5. Definitions and guidance'!B174" display="Link" xr:uid="{00000000-0004-0000-0300-00003E000000}"/>
    <hyperlink ref="G145" location="'5. Definitions and guidance'!B175" display="Link" xr:uid="{00000000-0004-0000-0300-00003F000000}"/>
    <hyperlink ref="G146:G148" location="'5. Definitions and guidance'!B142" display="Link" xr:uid="{00000000-0004-0000-0300-000040000000}"/>
    <hyperlink ref="G146" location="'5. Definitions and guidance'!B176" display="Link" xr:uid="{00000000-0004-0000-0300-000041000000}"/>
    <hyperlink ref="G147" location="'5. Definitions and guidance'!B177" display="Link" xr:uid="{00000000-0004-0000-0300-000042000000}"/>
    <hyperlink ref="G148" location="'5. Definitions and guidance'!B178" display="Link" xr:uid="{00000000-0004-0000-0300-000043000000}"/>
    <hyperlink ref="G155:G156" location="'5. Definitions and guidance'!B142" display="Link" xr:uid="{00000000-0004-0000-0300-000044000000}"/>
    <hyperlink ref="G155" location="'5. Definitions and guidance'!B179" display="Link" xr:uid="{00000000-0004-0000-0300-000045000000}"/>
    <hyperlink ref="G156" location="'5. Definitions and guidance'!B180" display="Link" xr:uid="{00000000-0004-0000-0300-000046000000}"/>
    <hyperlink ref="G163" location="'5. Definitions and guidance'!B181" display="Link" xr:uid="{00000000-0004-0000-0300-000047000000}"/>
    <hyperlink ref="G173" location="'5. Definitions and guidance'!B187" display="Link" xr:uid="{00000000-0004-0000-0300-000048000000}"/>
    <hyperlink ref="G174:G177" location="'5. Definitions and guidance'!B142" display="Link" xr:uid="{00000000-0004-0000-0300-000049000000}"/>
    <hyperlink ref="G174" location="'5. Definitions and guidance'!B188" display="Link" xr:uid="{00000000-0004-0000-0300-00004A000000}"/>
    <hyperlink ref="G175" location="'5. Definitions and guidance'!B189" display="Link" xr:uid="{00000000-0004-0000-0300-00004B000000}"/>
    <hyperlink ref="G176" location="'5. Definitions and guidance'!B190" display="Link" xr:uid="{00000000-0004-0000-0300-00004C000000}"/>
    <hyperlink ref="G177" location="'5. Definitions and guidance'!B191" display="Link" xr:uid="{00000000-0004-0000-0300-00004D000000}"/>
    <hyperlink ref="G184:G186" location="'5. Definitions and guidance'!B142" display="Link" xr:uid="{00000000-0004-0000-0300-00004E000000}"/>
    <hyperlink ref="G184" location="'5. Definitions and guidance'!B192" display="Link" xr:uid="{00000000-0004-0000-0300-00004F000000}"/>
    <hyperlink ref="G185" location="'5. Definitions and guidance'!B193" display="Link" xr:uid="{00000000-0004-0000-0300-000050000000}"/>
    <hyperlink ref="G186" location="'5. Definitions and guidance'!B194" display="Link" xr:uid="{00000000-0004-0000-0300-000051000000}"/>
    <hyperlink ref="G187" location="'5. Definitions and guidance'!B195" display="Link" xr:uid="{00000000-0004-0000-0300-000052000000}"/>
    <hyperlink ref="G194:G195" location="'5. Definitions and guidance'!B142" display="Link" xr:uid="{00000000-0004-0000-0300-000053000000}"/>
    <hyperlink ref="G194" location="'5. Definitions and guidance'!B196" display="Link" xr:uid="{00000000-0004-0000-0300-000054000000}"/>
    <hyperlink ref="G195" location="'5. Definitions and guidance'!B197" display="Link" xr:uid="{00000000-0004-0000-0300-000055000000}"/>
    <hyperlink ref="G202" location="'5. Definitions and guidance'!B198" display="Link" xr:uid="{00000000-0004-0000-0300-000056000000}"/>
    <hyperlink ref="G212" location="'5. Definitions and guidance'!B204" display="Link" xr:uid="{00000000-0004-0000-0300-000057000000}"/>
    <hyperlink ref="G222" location="'5. Definitions and guidance'!B205" display="Link" xr:uid="{00000000-0004-0000-0300-000058000000}"/>
    <hyperlink ref="G44" location="'5. Definitions and guidance'!B122" display="Link" xr:uid="{00000000-0004-0000-0300-000059000000}"/>
  </hyperlinks>
  <printOptions horizontalCentered="1"/>
  <pageMargins left="0.23622047244094491" right="0.23622047244094491" top="0.39370078740157483" bottom="0.39370078740157483" header="0.31496062992125984" footer="0.31496062992125984"/>
  <pageSetup paperSize="9" scale="49" fitToHeight="8" orientation="portrait" r:id="rId1"/>
  <headerFooter>
    <oddFooter>&amp;R&amp;P/&amp;N&amp;LEx-ante contributions to the Single Resolution Fund - reporting form for the 2021 contribution period</oddFooter>
  </headerFooter>
  <rowBreaks count="6" manualBreakCount="6">
    <brk id="45" min="1" max="6" man="1"/>
    <brk id="71" min="1" max="6" man="1"/>
    <brk id="97" min="1" max="6" man="1"/>
    <brk id="123" min="1" max="6" man="1"/>
    <brk id="164" min="1" max="6" man="1"/>
    <brk id="203" min="1" max="6" man="1"/>
  </rowBreaks>
  <extLst>
    <ext xmlns:x14="http://schemas.microsoft.com/office/spreadsheetml/2009/9/main" uri="{78C0D931-6437-407d-A8EE-F0AAD7539E65}">
      <x14:conditionalFormattings>
        <x14:conditionalFormatting xmlns:xm="http://schemas.microsoft.com/office/excel/2006/main">
          <x14:cfRule type="expression" priority="3" stopIfTrue="1" id="{277FDFDA-E8F8-494F-BB42-2EC1454D467C}">
            <xm:f>$F$212='Master translation 1'!$Q$2</xm:f>
            <x14:dxf>
              <font>
                <b/>
                <i val="0"/>
                <color rgb="FFFF0000"/>
              </font>
              <fill>
                <patternFill>
                  <bgColor rgb="FFFFFF00"/>
                </patternFill>
              </fill>
            </x14:dxf>
          </x14:cfRule>
          <xm:sqref>B214:G214</xm:sqref>
        </x14:conditionalFormatting>
        <x14:conditionalFormatting xmlns:xm="http://schemas.microsoft.com/office/excel/2006/main">
          <x14:cfRule type="expression" priority="6" stopIfTrue="1" id="{AD914174-CFE7-4D5C-9E28-9F75AFD35DE5}">
            <xm:f>$F$212='Master translation 1'!$Q$2</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B215:G215</xm:sqref>
        </x14:conditionalFormatting>
        <x14:conditionalFormatting xmlns:xm="http://schemas.microsoft.com/office/excel/2006/main">
          <x14:cfRule type="expression" priority="2" stopIfTrue="1" id="{32DB0D49-CFD9-46AE-829F-FD03807E2241}">
            <xm:f>$F$222='Master translation 1'!$Q$2</xm:f>
            <x14:dxf>
              <font>
                <b/>
                <i val="0"/>
                <color rgb="FFFF0000"/>
              </font>
              <fill>
                <patternFill>
                  <bgColor rgb="FFFFFF00"/>
                </patternFill>
              </fill>
            </x14:dxf>
          </x14:cfRule>
          <xm:sqref>B225:G225</xm:sqref>
        </x14:conditionalFormatting>
        <x14:conditionalFormatting xmlns:xm="http://schemas.microsoft.com/office/excel/2006/main">
          <x14:cfRule type="expression" priority="4" stopIfTrue="1" id="{94FFE0DD-CD47-49EC-852A-8FAA076A00C3}">
            <xm:f>$F$222='Master translation 1'!$Q$2</xm:f>
            <x14:dxf>
              <font>
                <b/>
                <i val="0"/>
                <color rgb="FFFF0000"/>
              </font>
              <fill>
                <patternFill patternType="solid">
                  <fgColor rgb="FFFFFF00"/>
                  <bgColor rgb="FFFFFF00"/>
                </patternFill>
              </fill>
              <border>
                <left style="thin">
                  <color theme="1"/>
                </left>
                <right style="thin">
                  <color theme="1"/>
                </right>
                <top style="thin">
                  <color theme="1"/>
                </top>
                <bottom style="thin">
                  <color theme="1"/>
                </bottom>
              </border>
            </x14:dxf>
          </x14:cfRule>
          <xm:sqref>B226:G226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1:H221"/>
  <sheetViews>
    <sheetView showGridLines="0" zoomScale="85" zoomScaleNormal="85" zoomScalePageLayoutView="70" workbookViewId="0">
      <selection activeCell="E22" sqref="E22"/>
    </sheetView>
  </sheetViews>
  <sheetFormatPr defaultColWidth="8.7109375" defaultRowHeight="15.75" x14ac:dyDescent="0.25"/>
  <cols>
    <col min="1" max="1" width="2.42578125" style="79" customWidth="1"/>
    <col min="2" max="2" width="7.5703125" style="126" customWidth="1"/>
    <col min="3" max="3" width="96.7109375" style="126" customWidth="1"/>
    <col min="4" max="4" width="27.7109375" style="126" customWidth="1"/>
    <col min="5" max="5" width="39.28515625" style="127" customWidth="1"/>
    <col min="6" max="6" width="25.7109375" style="125" customWidth="1"/>
    <col min="7" max="7" width="8.7109375" style="117" customWidth="1"/>
    <col min="8" max="8" width="8.7109375" style="117"/>
  </cols>
  <sheetData>
    <row r="1" spans="1:8" ht="10.15" customHeight="1" x14ac:dyDescent="0.25">
      <c r="B1" s="25"/>
      <c r="C1" s="25"/>
      <c r="D1" s="25"/>
      <c r="E1" s="24"/>
      <c r="F1" s="21"/>
    </row>
    <row r="2" spans="1:8" hidden="1" x14ac:dyDescent="0.25">
      <c r="B2" s="496"/>
      <c r="C2" s="497"/>
      <c r="D2" s="497"/>
      <c r="E2" s="497"/>
      <c r="F2" s="498"/>
      <c r="G2" s="3"/>
      <c r="H2" s="3"/>
    </row>
    <row r="3" spans="1:8" ht="50.1" customHeight="1" x14ac:dyDescent="0.25">
      <c r="B3" s="533" t="str">
        <f ca="1">'Read me'!B1:G1</f>
        <v>Ex-ante contributions to the Single Resolution Fund - reporting form for the 2023 contribution period</v>
      </c>
      <c r="C3" s="460"/>
      <c r="D3" s="460"/>
      <c r="E3" s="460"/>
      <c r="F3" s="460"/>
    </row>
    <row r="4" spans="1:8" s="4" customFormat="1" ht="30" customHeight="1" x14ac:dyDescent="0.25">
      <c r="A4" s="440"/>
      <c r="B4" s="533" t="s">
        <v>8204</v>
      </c>
      <c r="C4" s="460"/>
      <c r="D4" s="460"/>
      <c r="E4" s="460"/>
      <c r="F4" s="460"/>
      <c r="G4" s="417"/>
      <c r="H4" s="417"/>
    </row>
    <row r="5" spans="1:8" s="4" customFormat="1" ht="10.15" customHeight="1" x14ac:dyDescent="0.25">
      <c r="A5" s="440"/>
      <c r="B5" s="25"/>
      <c r="C5" s="25"/>
      <c r="D5" s="25"/>
      <c r="E5" s="25"/>
      <c r="F5" s="25"/>
      <c r="G5" s="417"/>
      <c r="H5" s="417"/>
    </row>
    <row r="6" spans="1:8" ht="15" hidden="1" customHeight="1" x14ac:dyDescent="0.25">
      <c r="B6" s="63"/>
      <c r="C6" s="25"/>
      <c r="D6" s="25"/>
      <c r="E6" s="24"/>
      <c r="F6" s="21"/>
    </row>
    <row r="7" spans="1:8" x14ac:dyDescent="0.25">
      <c r="B7" s="338" t="s">
        <v>2661</v>
      </c>
      <c r="C7" s="71"/>
      <c r="D7" s="71"/>
      <c r="E7" s="71"/>
      <c r="F7" s="71"/>
    </row>
    <row r="8" spans="1:8" ht="31.5" customHeight="1" x14ac:dyDescent="0.25">
      <c r="B8" s="504" t="s">
        <v>7580</v>
      </c>
      <c r="C8" s="534"/>
      <c r="D8" s="534"/>
      <c r="E8" s="534"/>
      <c r="F8" s="534"/>
    </row>
    <row r="9" spans="1:8" ht="10.15" customHeight="1" x14ac:dyDescent="0.25">
      <c r="B9" s="52"/>
      <c r="C9" s="25"/>
      <c r="D9" s="25"/>
      <c r="E9" s="24"/>
      <c r="F9" s="21"/>
    </row>
    <row r="10" spans="1:8" x14ac:dyDescent="0.25">
      <c r="B10" s="51" t="s">
        <v>2675</v>
      </c>
      <c r="C10" s="25"/>
      <c r="D10" s="25"/>
      <c r="E10" s="24"/>
      <c r="F10" s="21"/>
    </row>
    <row r="11" spans="1:8" x14ac:dyDescent="0.25">
      <c r="B11" s="51"/>
      <c r="C11" s="109" t="str">
        <f ca="1">+VLOOKUP(+"Tab4_Cell_"&amp;+REPLACE(REPLACE(CELL("address",C11),1,1,""),2,1,""),'Master translation'!$A$26:$S$862,HLOOKUP(VLOOKUP('1. General Information'!$H$13,'Master translation 1'!$S$2:$T$22,2,FALSE),'Master translation'!$E$23:$S$24,2,FALSE)+4,FALSE)</f>
        <v>A. Risk exposure</v>
      </c>
      <c r="D11" s="25"/>
      <c r="E11" s="24"/>
      <c r="F11" s="21"/>
    </row>
    <row r="12" spans="1:8" x14ac:dyDescent="0.25">
      <c r="B12" s="51"/>
      <c r="C12" s="110" t="str">
        <f ca="1">+VLOOKUP(+"Tab4_Cell_"&amp;+REPLACE(REPLACE(CELL("address",C12),1,1,""),2,1,""),'Master translation'!$A$26:$S$862,HLOOKUP(VLOOKUP('1. General Information'!$H$13,'Master translation 1'!$S$2:$T$22,2,FALSE),'Master translation'!$E$23:$S$24,2,FALSE)+4,FALSE)</f>
        <v>B. Stability and variety of sources of funding</v>
      </c>
      <c r="D12" s="25"/>
      <c r="E12" s="24"/>
      <c r="F12" s="21"/>
    </row>
    <row r="13" spans="1:8" x14ac:dyDescent="0.25">
      <c r="B13" s="51"/>
      <c r="C13" s="110" t="str">
        <f ca="1">+VLOOKUP(+"Tab4_Cell_"&amp;+REPLACE(REPLACE(CELL("address",C13),1,1,""),2,1,""),'Master translation'!$A$26:$S$862,HLOOKUP(VLOOKUP('1. General Information'!$H$13,'Master translation 1'!$S$2:$T$22,2,FALSE),'Master translation'!$E$23:$S$24,2,FALSE)+4,FALSE)</f>
        <v>C. Importance of an institution to the stability of the financial system or economy</v>
      </c>
      <c r="D13" s="25"/>
      <c r="E13" s="24"/>
      <c r="F13" s="21"/>
    </row>
    <row r="14" spans="1:8" x14ac:dyDescent="0.25">
      <c r="B14" s="52"/>
      <c r="C14" s="110" t="str">
        <f ca="1">+VLOOKUP(+"Tab4_Cell_"&amp;+REPLACE(REPLACE(CELL("address",C14),1,1,""),2,1,""),'Master translation'!$A$26:$S$862,HLOOKUP(VLOOKUP('1. General Information'!$H$13,'Master translation 1'!$S$2:$T$22,2,FALSE),'Master translation'!$E$23:$S$24,2,FALSE)+4,FALSE)</f>
        <v>D. Additional risk indicators to be determined by the resolution authority</v>
      </c>
      <c r="D14" s="25"/>
      <c r="E14" s="24"/>
      <c r="F14" s="21"/>
    </row>
    <row r="15" spans="1:8" ht="10.15" customHeight="1" x14ac:dyDescent="0.25">
      <c r="B15" s="52"/>
      <c r="C15" s="25"/>
      <c r="D15" s="25"/>
      <c r="E15" s="24"/>
      <c r="F15" s="21"/>
    </row>
    <row r="16" spans="1:8" ht="18.75" x14ac:dyDescent="0.25">
      <c r="B16" s="495" t="s">
        <v>2741</v>
      </c>
      <c r="C16" s="495" t="e">
        <v>#N/A</v>
      </c>
      <c r="D16" s="495" t="e">
        <v>#N/A</v>
      </c>
      <c r="E16" s="495" t="e">
        <v>#N/A</v>
      </c>
      <c r="F16" s="495" t="e">
        <v>#N/A</v>
      </c>
    </row>
    <row r="17" spans="1:8" x14ac:dyDescent="0.25">
      <c r="B17" s="111"/>
      <c r="C17" s="112"/>
      <c r="D17" s="112"/>
      <c r="E17" s="113"/>
      <c r="F17" s="107" t="str">
        <f ca="1">+VLOOKUP(+"Tab4_Cell_"&amp;+REPLACE(REPLACE(CELL("address",F17),1,1,""),2,1,""),'Master translation'!$A$26:$S$862,HLOOKUP(VLOOKUP('1. General Information'!$H$13,'Master translation 1'!$S$2:$T$22,2,FALSE),'Master translation'!$E$23:$S$24,2,FALSE)+4,FALSE)</f>
        <v>Articles 6(2), 8 and Annex I Step 1 of Delegated Regulation</v>
      </c>
    </row>
    <row r="18" spans="1:8" ht="10.15" customHeight="1" x14ac:dyDescent="0.25">
      <c r="B18" s="22"/>
      <c r="C18" s="25"/>
      <c r="D18" s="25"/>
      <c r="E18" s="24"/>
      <c r="F18" s="114"/>
    </row>
    <row r="19" spans="1:8" ht="32.25" customHeight="1" x14ac:dyDescent="0.25">
      <c r="B19" s="503" t="s">
        <v>2755</v>
      </c>
      <c r="C19" s="503" t="e">
        <v>#N/A</v>
      </c>
      <c r="D19" s="503" t="e">
        <v>#N/A</v>
      </c>
      <c r="E19" s="503" t="e">
        <v>#N/A</v>
      </c>
      <c r="F19" s="503" t="e">
        <v>#N/A</v>
      </c>
    </row>
    <row r="20" spans="1:8" ht="10.15" customHeight="1" x14ac:dyDescent="0.25">
      <c r="B20" s="108"/>
      <c r="C20" s="108"/>
      <c r="D20" s="108"/>
      <c r="E20" s="108"/>
      <c r="F20" s="108"/>
    </row>
    <row r="21" spans="1:8" ht="31.5" x14ac:dyDescent="0.25">
      <c r="A21" s="569"/>
      <c r="B21" s="570" t="s">
        <v>17</v>
      </c>
      <c r="C21" s="571" t="s">
        <v>18</v>
      </c>
      <c r="D21" s="571" t="s">
        <v>409</v>
      </c>
      <c r="E21" s="571" t="s">
        <v>2</v>
      </c>
      <c r="F21"/>
      <c r="G21" s="169" t="str">
        <f>"/"&amp;B16&amp;" Rows {"&amp;COLUMN(A76)&amp;"}"</f>
        <v>/Section A. 'Risk exposure' pillar Rows {1}</v>
      </c>
      <c r="H21" s="169" t="str">
        <f>"/"&amp;B16&amp;" Columns {"&amp;COLUMN(E76)&amp;"}"</f>
        <v>/Section A. 'Risk exposure' pillar Columns {5}</v>
      </c>
    </row>
    <row r="22" spans="1:8" ht="31.5" x14ac:dyDescent="0.25">
      <c r="A22" s="422" t="str">
        <f t="shared" ref="A22:A53" si="0">B22</f>
        <v>4A19</v>
      </c>
      <c r="B22" s="572" t="s">
        <v>11232</v>
      </c>
      <c r="C22" s="573" t="s">
        <v>11233</v>
      </c>
      <c r="D22" s="573" t="s">
        <v>11234</v>
      </c>
      <c r="E22" s="574"/>
      <c r="F22"/>
      <c r="G22"/>
      <c r="H22"/>
    </row>
    <row r="23" spans="1:8" x14ac:dyDescent="0.25">
      <c r="A23" s="422" t="str">
        <f t="shared" si="0"/>
        <v>4A20</v>
      </c>
      <c r="B23" s="572" t="s">
        <v>11235</v>
      </c>
      <c r="C23" s="575" t="s">
        <v>11236</v>
      </c>
      <c r="D23" s="575" t="s">
        <v>11039</v>
      </c>
      <c r="E23" s="576"/>
      <c r="F23"/>
      <c r="G23"/>
      <c r="H23"/>
    </row>
    <row r="24" spans="1:8" x14ac:dyDescent="0.25">
      <c r="A24" s="422"/>
      <c r="B24" s="577"/>
      <c r="C24" s="577"/>
      <c r="D24" s="577"/>
      <c r="E24" s="577"/>
      <c r="F24"/>
      <c r="G24"/>
      <c r="H24"/>
    </row>
    <row r="25" spans="1:8" ht="33.75" customHeight="1" x14ac:dyDescent="0.25">
      <c r="A25" s="422"/>
      <c r="B25" s="578" t="s">
        <v>11237</v>
      </c>
      <c r="C25" s="579"/>
      <c r="D25" s="579"/>
      <c r="E25" s="580"/>
      <c r="F25"/>
      <c r="G25"/>
      <c r="H25"/>
    </row>
    <row r="26" spans="1:8" x14ac:dyDescent="0.25">
      <c r="A26" s="422" t="str">
        <f t="shared" si="0"/>
        <v>4A21</v>
      </c>
      <c r="B26" s="572" t="s">
        <v>11238</v>
      </c>
      <c r="C26" s="573" t="s">
        <v>11239</v>
      </c>
      <c r="D26" s="573" t="s">
        <v>11039</v>
      </c>
      <c r="E26" s="581"/>
      <c r="F26"/>
      <c r="G26"/>
      <c r="H26"/>
    </row>
    <row r="27" spans="1:8" x14ac:dyDescent="0.25">
      <c r="A27" s="422" t="str">
        <f t="shared" si="0"/>
        <v>4A22</v>
      </c>
      <c r="B27" s="572" t="s">
        <v>11240</v>
      </c>
      <c r="C27" s="573" t="s">
        <v>11241</v>
      </c>
      <c r="D27" s="573" t="s">
        <v>11039</v>
      </c>
      <c r="E27" s="581"/>
      <c r="F27"/>
      <c r="G27"/>
      <c r="H27"/>
    </row>
    <row r="28" spans="1:8" x14ac:dyDescent="0.25">
      <c r="A28" s="422" t="str">
        <f t="shared" si="0"/>
        <v>4A23</v>
      </c>
      <c r="B28" s="572" t="s">
        <v>11242</v>
      </c>
      <c r="C28" s="573" t="s">
        <v>11243</v>
      </c>
      <c r="D28" s="573" t="s">
        <v>11039</v>
      </c>
      <c r="E28" s="581"/>
      <c r="F28"/>
      <c r="G28"/>
      <c r="H28"/>
    </row>
    <row r="29" spans="1:8" x14ac:dyDescent="0.25">
      <c r="A29" s="422" t="str">
        <f t="shared" si="0"/>
        <v>4A24</v>
      </c>
      <c r="B29" s="572" t="s">
        <v>11244</v>
      </c>
      <c r="C29" s="573" t="s">
        <v>11245</v>
      </c>
      <c r="D29" s="573" t="s">
        <v>11039</v>
      </c>
      <c r="E29" s="581"/>
      <c r="F29"/>
      <c r="G29"/>
      <c r="H29"/>
    </row>
    <row r="30" spans="1:8" x14ac:dyDescent="0.25">
      <c r="A30" s="422" t="str">
        <f t="shared" si="0"/>
        <v>4A25</v>
      </c>
      <c r="B30" s="572" t="s">
        <v>11246</v>
      </c>
      <c r="C30" s="575" t="s">
        <v>11247</v>
      </c>
      <c r="D30" s="575" t="s">
        <v>11039</v>
      </c>
      <c r="E30" s="576"/>
      <c r="F30"/>
      <c r="G30"/>
      <c r="H30"/>
    </row>
    <row r="31" spans="1:8" x14ac:dyDescent="0.25">
      <c r="A31" s="422"/>
      <c r="B31" s="577"/>
      <c r="C31" s="577"/>
      <c r="D31" s="577"/>
      <c r="E31" s="577"/>
      <c r="F31"/>
      <c r="G31"/>
      <c r="H31"/>
    </row>
    <row r="32" spans="1:8" ht="33.75" customHeight="1" x14ac:dyDescent="0.25">
      <c r="A32" s="422"/>
      <c r="B32" s="578" t="s">
        <v>11248</v>
      </c>
      <c r="C32" s="579"/>
      <c r="D32" s="579"/>
      <c r="E32" s="580"/>
      <c r="F32"/>
      <c r="G32"/>
      <c r="H32"/>
    </row>
    <row r="33" spans="1:8" x14ac:dyDescent="0.25">
      <c r="A33" s="422" t="str">
        <f t="shared" si="0"/>
        <v>4A26</v>
      </c>
      <c r="B33" s="572" t="s">
        <v>11249</v>
      </c>
      <c r="C33" s="575" t="s">
        <v>11250</v>
      </c>
      <c r="D33" s="575" t="s">
        <v>11036</v>
      </c>
      <c r="E33" s="582"/>
      <c r="F33"/>
      <c r="G33"/>
      <c r="H33"/>
    </row>
    <row r="34" spans="1:8" x14ac:dyDescent="0.25">
      <c r="A34" s="422"/>
      <c r="B34" s="577"/>
      <c r="C34" s="577"/>
      <c r="D34" s="577"/>
      <c r="E34" s="577"/>
      <c r="F34"/>
      <c r="G34"/>
      <c r="H34"/>
    </row>
    <row r="35" spans="1:8" ht="33.75" customHeight="1" x14ac:dyDescent="0.25">
      <c r="A35" s="422"/>
      <c r="B35" s="578" t="s">
        <v>11251</v>
      </c>
      <c r="C35" s="579"/>
      <c r="D35" s="579"/>
      <c r="E35" s="580"/>
      <c r="F35"/>
      <c r="G35"/>
      <c r="H35"/>
    </row>
    <row r="36" spans="1:8" x14ac:dyDescent="0.25">
      <c r="A36" s="422" t="str">
        <f t="shared" si="0"/>
        <v>4A27</v>
      </c>
      <c r="B36" s="572" t="s">
        <v>11252</v>
      </c>
      <c r="C36" s="573" t="s">
        <v>11253</v>
      </c>
      <c r="D36" s="573" t="s">
        <v>11039</v>
      </c>
      <c r="E36" s="581"/>
      <c r="F36"/>
      <c r="G36"/>
      <c r="H36"/>
    </row>
    <row r="37" spans="1:8" x14ac:dyDescent="0.25">
      <c r="A37" s="422" t="str">
        <f t="shared" si="0"/>
        <v>4A28</v>
      </c>
      <c r="B37" s="572" t="s">
        <v>11254</v>
      </c>
      <c r="C37" s="573" t="s">
        <v>11255</v>
      </c>
      <c r="D37" s="573" t="s">
        <v>11039</v>
      </c>
      <c r="E37" s="581"/>
      <c r="F37"/>
      <c r="G37"/>
      <c r="H37"/>
    </row>
    <row r="38" spans="1:8" x14ac:dyDescent="0.25">
      <c r="A38" s="422" t="str">
        <f t="shared" si="0"/>
        <v>4A29</v>
      </c>
      <c r="B38" s="572" t="s">
        <v>11256</v>
      </c>
      <c r="C38" s="573" t="s">
        <v>11257</v>
      </c>
      <c r="D38" s="573" t="s">
        <v>11039</v>
      </c>
      <c r="E38" s="581"/>
      <c r="F38"/>
      <c r="G38"/>
      <c r="H38"/>
    </row>
    <row r="39" spans="1:8" x14ac:dyDescent="0.25">
      <c r="A39" s="422" t="str">
        <f t="shared" si="0"/>
        <v>4A30</v>
      </c>
      <c r="B39" s="572" t="s">
        <v>11258</v>
      </c>
      <c r="C39" s="573" t="s">
        <v>11259</v>
      </c>
      <c r="D39" s="573" t="s">
        <v>11039</v>
      </c>
      <c r="E39" s="581"/>
      <c r="F39"/>
      <c r="G39"/>
      <c r="H39"/>
    </row>
    <row r="40" spans="1:8" x14ac:dyDescent="0.25">
      <c r="A40" s="422" t="str">
        <f t="shared" si="0"/>
        <v>4A31</v>
      </c>
      <c r="B40" s="572" t="s">
        <v>11260</v>
      </c>
      <c r="C40" s="575" t="s">
        <v>11261</v>
      </c>
      <c r="D40" s="575" t="s">
        <v>11039</v>
      </c>
      <c r="E40" s="576"/>
      <c r="F40"/>
      <c r="G40"/>
      <c r="H40"/>
    </row>
    <row r="41" spans="1:8" x14ac:dyDescent="0.25">
      <c r="A41" s="422"/>
      <c r="B41" s="577"/>
      <c r="C41" s="577"/>
      <c r="D41" s="577"/>
      <c r="E41" s="577"/>
      <c r="F41"/>
      <c r="G41"/>
      <c r="H41"/>
    </row>
    <row r="42" spans="1:8" ht="33.75" customHeight="1" x14ac:dyDescent="0.25">
      <c r="A42" s="422"/>
      <c r="B42" s="578" t="s">
        <v>11262</v>
      </c>
      <c r="C42" s="579"/>
      <c r="D42" s="579"/>
      <c r="E42" s="580"/>
      <c r="F42"/>
      <c r="G42"/>
      <c r="H42"/>
    </row>
    <row r="43" spans="1:8" x14ac:dyDescent="0.25">
      <c r="A43" s="422" t="str">
        <f t="shared" si="0"/>
        <v>4A32</v>
      </c>
      <c r="B43" s="572" t="s">
        <v>11263</v>
      </c>
      <c r="C43" s="573" t="s">
        <v>11264</v>
      </c>
      <c r="D43" s="573" t="s">
        <v>11265</v>
      </c>
      <c r="E43" s="574"/>
      <c r="F43"/>
      <c r="G43"/>
      <c r="H43"/>
    </row>
    <row r="44" spans="1:8" x14ac:dyDescent="0.25">
      <c r="A44" s="422" t="str">
        <f t="shared" si="0"/>
        <v>4A33</v>
      </c>
      <c r="B44" s="572" t="s">
        <v>11266</v>
      </c>
      <c r="C44" s="575" t="s">
        <v>11267</v>
      </c>
      <c r="D44" s="575" t="s">
        <v>11036</v>
      </c>
      <c r="E44" s="582"/>
      <c r="F44"/>
      <c r="G44"/>
      <c r="H44"/>
    </row>
    <row r="45" spans="1:8" x14ac:dyDescent="0.25">
      <c r="A45" s="422"/>
      <c r="B45" s="577"/>
      <c r="C45" s="577"/>
      <c r="D45" s="577"/>
      <c r="E45" s="577"/>
      <c r="F45"/>
      <c r="G45"/>
      <c r="H45"/>
    </row>
    <row r="46" spans="1:8" ht="33.75" customHeight="1" x14ac:dyDescent="0.25">
      <c r="A46" s="422"/>
      <c r="B46" s="578" t="s">
        <v>11268</v>
      </c>
      <c r="C46" s="579"/>
      <c r="D46" s="579"/>
      <c r="E46" s="580"/>
      <c r="F46"/>
      <c r="G46"/>
      <c r="H46"/>
    </row>
    <row r="47" spans="1:8" x14ac:dyDescent="0.25">
      <c r="A47" s="422" t="str">
        <f t="shared" si="0"/>
        <v>4A34</v>
      </c>
      <c r="B47" s="572" t="s">
        <v>11269</v>
      </c>
      <c r="C47" s="573" t="s">
        <v>11253</v>
      </c>
      <c r="D47" s="573" t="s">
        <v>11039</v>
      </c>
      <c r="E47" s="581"/>
      <c r="F47"/>
      <c r="G47"/>
      <c r="H47"/>
    </row>
    <row r="48" spans="1:8" x14ac:dyDescent="0.25">
      <c r="A48" s="422" t="str">
        <f t="shared" si="0"/>
        <v>4A35</v>
      </c>
      <c r="B48" s="572" t="s">
        <v>11270</v>
      </c>
      <c r="C48" s="573" t="s">
        <v>11255</v>
      </c>
      <c r="D48" s="573" t="s">
        <v>11039</v>
      </c>
      <c r="E48" s="581"/>
      <c r="F48"/>
      <c r="G48"/>
      <c r="H48"/>
    </row>
    <row r="49" spans="1:8" x14ac:dyDescent="0.25">
      <c r="A49" s="422" t="str">
        <f t="shared" si="0"/>
        <v>4A36</v>
      </c>
      <c r="B49" s="572" t="s">
        <v>11271</v>
      </c>
      <c r="C49" s="573" t="s">
        <v>11257</v>
      </c>
      <c r="D49" s="573" t="s">
        <v>11039</v>
      </c>
      <c r="E49" s="581"/>
      <c r="F49"/>
      <c r="G49"/>
      <c r="H49"/>
    </row>
    <row r="50" spans="1:8" x14ac:dyDescent="0.25">
      <c r="A50" s="422" t="str">
        <f t="shared" si="0"/>
        <v>4A37</v>
      </c>
      <c r="B50" s="572" t="s">
        <v>11272</v>
      </c>
      <c r="C50" s="573" t="s">
        <v>11273</v>
      </c>
      <c r="D50" s="573" t="s">
        <v>11039</v>
      </c>
      <c r="E50" s="581"/>
      <c r="F50"/>
      <c r="G50"/>
      <c r="H50"/>
    </row>
    <row r="51" spans="1:8" x14ac:dyDescent="0.25">
      <c r="A51" s="422" t="str">
        <f t="shared" si="0"/>
        <v>4A38</v>
      </c>
      <c r="B51" s="583" t="s">
        <v>11274</v>
      </c>
      <c r="C51" s="575" t="s">
        <v>11261</v>
      </c>
      <c r="D51" s="575" t="s">
        <v>11039</v>
      </c>
      <c r="E51" s="581"/>
      <c r="F51"/>
      <c r="G51"/>
      <c r="H51"/>
    </row>
    <row r="52" spans="1:8" x14ac:dyDescent="0.25">
      <c r="A52" s="422"/>
      <c r="B52" s="578" t="s">
        <v>11275</v>
      </c>
      <c r="C52" s="579"/>
      <c r="D52" s="579"/>
      <c r="E52" s="580"/>
      <c r="F52"/>
      <c r="G52"/>
      <c r="H52"/>
    </row>
    <row r="53" spans="1:8" ht="31.5" x14ac:dyDescent="0.25">
      <c r="A53" s="422" t="str">
        <f t="shared" si="0"/>
        <v>4A39</v>
      </c>
      <c r="B53" s="572" t="s">
        <v>11276</v>
      </c>
      <c r="C53" s="573" t="s">
        <v>11277</v>
      </c>
      <c r="D53" s="573" t="s">
        <v>11041</v>
      </c>
      <c r="E53" s="584"/>
      <c r="F53"/>
      <c r="G53"/>
      <c r="H53"/>
    </row>
    <row r="54" spans="1:8" ht="31.5" x14ac:dyDescent="0.25">
      <c r="A54" s="422" t="str">
        <f t="shared" ref="A53:A54" si="1">B54</f>
        <v>4A40</v>
      </c>
      <c r="B54" s="572" t="s">
        <v>11278</v>
      </c>
      <c r="C54" s="575" t="s">
        <v>11279</v>
      </c>
      <c r="D54" s="575" t="s">
        <v>11280</v>
      </c>
      <c r="E54" s="582"/>
      <c r="F54"/>
      <c r="G54"/>
      <c r="H54"/>
    </row>
    <row r="55" spans="1:8" x14ac:dyDescent="0.25">
      <c r="A55" s="569"/>
      <c r="B55" s="577"/>
      <c r="C55" s="577"/>
      <c r="D55" s="577"/>
      <c r="E55" s="577"/>
      <c r="F55"/>
      <c r="G55"/>
      <c r="H55"/>
    </row>
    <row r="56" spans="1:8" ht="33.75" customHeight="1" x14ac:dyDescent="0.25">
      <c r="A56" s="569"/>
      <c r="B56" s="578" t="s">
        <v>11281</v>
      </c>
      <c r="C56" s="579"/>
      <c r="D56" s="579"/>
      <c r="E56" s="580"/>
      <c r="F56"/>
      <c r="G56"/>
      <c r="H56"/>
    </row>
    <row r="57" spans="1:8" ht="43.5" customHeight="1" x14ac:dyDescent="0.25">
      <c r="A57" s="422" t="str">
        <f t="shared" ref="A57:A70" si="2">B57</f>
        <v>4A41</v>
      </c>
      <c r="B57" s="572" t="s">
        <v>11282</v>
      </c>
      <c r="C57" s="573" t="s">
        <v>11283</v>
      </c>
      <c r="D57" s="573" t="s">
        <v>11039</v>
      </c>
      <c r="E57" s="581"/>
      <c r="F57"/>
      <c r="G57"/>
      <c r="H57"/>
    </row>
    <row r="58" spans="1:8" ht="43.5" customHeight="1" x14ac:dyDescent="0.25">
      <c r="A58" s="422" t="str">
        <f t="shared" si="2"/>
        <v>4A42</v>
      </c>
      <c r="B58" s="572" t="s">
        <v>11284</v>
      </c>
      <c r="C58" s="573" t="s">
        <v>11285</v>
      </c>
      <c r="D58" s="573" t="s">
        <v>11039</v>
      </c>
      <c r="E58" s="581"/>
      <c r="F58"/>
      <c r="G58"/>
      <c r="H58"/>
    </row>
    <row r="59" spans="1:8" ht="43.5" customHeight="1" x14ac:dyDescent="0.25">
      <c r="A59" s="422" t="str">
        <f t="shared" si="2"/>
        <v>4A43</v>
      </c>
      <c r="B59" s="572" t="s">
        <v>11286</v>
      </c>
      <c r="C59" s="573" t="s">
        <v>11287</v>
      </c>
      <c r="D59" s="573" t="s">
        <v>11039</v>
      </c>
      <c r="E59" s="581"/>
      <c r="F59"/>
      <c r="G59"/>
      <c r="H59"/>
    </row>
    <row r="60" spans="1:8" ht="43.5" customHeight="1" x14ac:dyDescent="0.25">
      <c r="A60" s="422" t="str">
        <f t="shared" si="2"/>
        <v>4A44</v>
      </c>
      <c r="B60" s="572" t="s">
        <v>11288</v>
      </c>
      <c r="C60" s="573" t="s">
        <v>11289</v>
      </c>
      <c r="D60" s="573" t="s">
        <v>11039</v>
      </c>
      <c r="E60" s="581"/>
      <c r="F60"/>
      <c r="G60"/>
      <c r="H60"/>
    </row>
    <row r="61" spans="1:8" ht="43.5" customHeight="1" x14ac:dyDescent="0.25">
      <c r="A61" s="422" t="str">
        <f t="shared" si="2"/>
        <v>4A45</v>
      </c>
      <c r="B61" s="572" t="s">
        <v>11290</v>
      </c>
      <c r="C61" s="573" t="s">
        <v>11291</v>
      </c>
      <c r="D61" s="573" t="s">
        <v>11039</v>
      </c>
      <c r="E61" s="581"/>
      <c r="F61"/>
      <c r="G61"/>
      <c r="H61"/>
    </row>
    <row r="62" spans="1:8" ht="43.5" customHeight="1" x14ac:dyDescent="0.25">
      <c r="A62" s="422" t="str">
        <f t="shared" si="2"/>
        <v>4A46</v>
      </c>
      <c r="B62" s="572" t="s">
        <v>11292</v>
      </c>
      <c r="C62" s="573" t="s">
        <v>11293</v>
      </c>
      <c r="D62" s="573" t="s">
        <v>11294</v>
      </c>
      <c r="E62" s="584"/>
      <c r="F62"/>
      <c r="G62"/>
      <c r="H62"/>
    </row>
    <row r="63" spans="1:8" ht="43.5" customHeight="1" x14ac:dyDescent="0.25">
      <c r="A63" s="422" t="str">
        <f t="shared" si="2"/>
        <v>4A47</v>
      </c>
      <c r="B63" s="572" t="s">
        <v>11295</v>
      </c>
      <c r="C63" s="573" t="s">
        <v>11296</v>
      </c>
      <c r="D63" s="573" t="s">
        <v>11297</v>
      </c>
      <c r="E63" s="574"/>
      <c r="F63"/>
      <c r="G63"/>
      <c r="H63"/>
    </row>
    <row r="64" spans="1:8" ht="43.5" customHeight="1" x14ac:dyDescent="0.25">
      <c r="A64" s="422" t="str">
        <f t="shared" si="2"/>
        <v>4A48</v>
      </c>
      <c r="B64" s="572" t="s">
        <v>11298</v>
      </c>
      <c r="C64" s="573" t="s">
        <v>11299</v>
      </c>
      <c r="D64" s="573" t="s">
        <v>11039</v>
      </c>
      <c r="E64" s="581"/>
      <c r="F64"/>
      <c r="G64"/>
      <c r="H64"/>
    </row>
    <row r="65" spans="1:8" ht="43.5" customHeight="1" x14ac:dyDescent="0.25">
      <c r="A65" s="422" t="str">
        <f t="shared" si="2"/>
        <v>4A49</v>
      </c>
      <c r="B65" s="572" t="s">
        <v>11300</v>
      </c>
      <c r="C65" s="573" t="s">
        <v>11301</v>
      </c>
      <c r="D65" s="573" t="s">
        <v>11039</v>
      </c>
      <c r="E65" s="581"/>
      <c r="F65"/>
      <c r="G65"/>
      <c r="H65"/>
    </row>
    <row r="66" spans="1:8" ht="43.5" customHeight="1" x14ac:dyDescent="0.25">
      <c r="A66" s="422" t="str">
        <f t="shared" si="2"/>
        <v>4A50</v>
      </c>
      <c r="B66" s="572" t="s">
        <v>11302</v>
      </c>
      <c r="C66" s="573" t="s">
        <v>11257</v>
      </c>
      <c r="D66" s="573" t="s">
        <v>11039</v>
      </c>
      <c r="E66" s="581"/>
      <c r="F66"/>
      <c r="G66"/>
      <c r="H66"/>
    </row>
    <row r="67" spans="1:8" ht="43.5" customHeight="1" x14ac:dyDescent="0.25">
      <c r="A67" s="422" t="str">
        <f t="shared" si="2"/>
        <v>4A51</v>
      </c>
      <c r="B67" s="572" t="s">
        <v>11303</v>
      </c>
      <c r="C67" s="573" t="s">
        <v>11259</v>
      </c>
      <c r="D67" s="573" t="s">
        <v>11039</v>
      </c>
      <c r="E67" s="581"/>
      <c r="F67"/>
      <c r="G67"/>
      <c r="H67"/>
    </row>
    <row r="68" spans="1:8" ht="43.5" customHeight="1" x14ac:dyDescent="0.25">
      <c r="A68" s="422" t="str">
        <f t="shared" si="2"/>
        <v>4A52</v>
      </c>
      <c r="B68" s="583" t="s">
        <v>11304</v>
      </c>
      <c r="C68" s="575" t="s">
        <v>11261</v>
      </c>
      <c r="D68" s="575" t="s">
        <v>11039</v>
      </c>
      <c r="E68" s="581"/>
      <c r="F68"/>
      <c r="G68"/>
      <c r="H68"/>
    </row>
    <row r="69" spans="1:8" x14ac:dyDescent="0.25">
      <c r="A69" s="422"/>
      <c r="B69" s="578" t="s">
        <v>11275</v>
      </c>
      <c r="C69" s="579"/>
      <c r="D69" s="579"/>
      <c r="E69" s="580"/>
      <c r="F69"/>
      <c r="G69"/>
      <c r="H69"/>
    </row>
    <row r="70" spans="1:8" ht="45" customHeight="1" x14ac:dyDescent="0.25">
      <c r="A70" s="422" t="str">
        <f t="shared" si="2"/>
        <v>4A53</v>
      </c>
      <c r="B70" s="572" t="s">
        <v>11305</v>
      </c>
      <c r="C70" s="573" t="s">
        <v>11277</v>
      </c>
      <c r="D70" s="573" t="s">
        <v>11041</v>
      </c>
      <c r="E70" s="584"/>
      <c r="F70"/>
      <c r="G70"/>
      <c r="H70"/>
    </row>
    <row r="71" spans="1:8" ht="45" customHeight="1" x14ac:dyDescent="0.25">
      <c r="A71" s="422" t="str">
        <f>B71</f>
        <v>4A54</v>
      </c>
      <c r="B71" s="572" t="s">
        <v>11306</v>
      </c>
      <c r="C71" s="575" t="s">
        <v>11279</v>
      </c>
      <c r="D71" s="575" t="s">
        <v>11280</v>
      </c>
      <c r="E71" s="582"/>
      <c r="F71"/>
      <c r="G71"/>
      <c r="H71"/>
    </row>
    <row r="72" spans="1:8" x14ac:dyDescent="0.25">
      <c r="B72" s="72"/>
      <c r="C72" s="25"/>
      <c r="D72" s="108"/>
      <c r="E72" s="108"/>
      <c r="F72" s="108"/>
    </row>
    <row r="73" spans="1:8" ht="10.15" customHeight="1" x14ac:dyDescent="0.25">
      <c r="B73" s="72"/>
      <c r="C73" s="25"/>
      <c r="D73" s="108"/>
      <c r="E73" s="108"/>
      <c r="F73" s="108"/>
    </row>
    <row r="74" spans="1:8" x14ac:dyDescent="0.25">
      <c r="B74" s="22" t="s">
        <v>2781</v>
      </c>
      <c r="C74" s="25"/>
      <c r="D74" s="25"/>
      <c r="E74" s="24"/>
      <c r="F74" s="21"/>
    </row>
    <row r="75" spans="1:8" ht="10.15" customHeight="1" x14ac:dyDescent="0.25">
      <c r="B75" s="25"/>
      <c r="C75" s="25"/>
      <c r="D75" s="25"/>
      <c r="E75" s="24"/>
      <c r="F75" s="21"/>
    </row>
    <row r="76" spans="1:8" s="6" customFormat="1" ht="80.099999999999994" customHeight="1" x14ac:dyDescent="0.25">
      <c r="A76" s="7"/>
      <c r="B76" s="92" t="str">
        <f>+'Master translation 1'!$Q$11</f>
        <v>Field ID</v>
      </c>
      <c r="C76" s="89" t="str">
        <f>+'Master translation 1'!$Q$12</f>
        <v>Field</v>
      </c>
      <c r="D76" s="89" t="s">
        <v>409</v>
      </c>
      <c r="E76" s="93" t="str">
        <f>+'Master translation 1'!$Q$14</f>
        <v>Value</v>
      </c>
      <c r="F76" s="89" t="str">
        <f>+'Master translation 1'!$Q$15</f>
        <v>Link to definitions &amp; guidance to apply</v>
      </c>
    </row>
    <row r="77" spans="1:8" ht="34.15" customHeight="1" x14ac:dyDescent="0.25">
      <c r="A77" s="422" t="str">
        <f>B77</f>
        <v>4A1</v>
      </c>
      <c r="B77" s="121" t="s">
        <v>126</v>
      </c>
      <c r="C77" s="88" t="str">
        <f ca="1">+VLOOKUP(+"Tab4_Cell_"&amp;+REPLACE(REPLACE(CELL("address",C77),1,1,""),2,1,""),'Master translation'!$A$26:$S$862,HLOOKUP(VLOOKUP('1. General Information'!$H$13,'Master translation 1'!$S$2:$T$22,2,FALSE),'Master translation'!$E$23:$S$24,2,FALSE)+4,FALSE)</f>
        <v>LEI code of the parent
(only in case of waiver)</v>
      </c>
      <c r="D77" s="88" t="s">
        <v>11036</v>
      </c>
      <c r="E77" s="102"/>
      <c r="F77" s="82" t="s">
        <v>112</v>
      </c>
    </row>
    <row r="78" spans="1:8" ht="60" customHeight="1" x14ac:dyDescent="0.25">
      <c r="A78" s="422" t="str">
        <f t="shared" ref="A78:A82" si="3">B78</f>
        <v>4A2</v>
      </c>
      <c r="B78" s="121" t="s">
        <v>127</v>
      </c>
      <c r="C78" s="55" t="str">
        <f ca="1">+VLOOKUP(+"Tab4_Cell_"&amp;+REPLACE(REPLACE(CELL("address",C78),1,1,""),2,1,""),'Master translation'!$A$26:$S$862,HLOOKUP(VLOOKUP('1. General Information'!$H$13,'Master translation 1'!$S$2:$T$22,2,FALSE),'Master translation'!$E$23:$S$24,2,FALSE)+4,FALSE)</f>
        <v>LEI code of the institutions which are part of the (sub-)consolidation
(only in case of waiver)</v>
      </c>
      <c r="D78" s="55" t="s">
        <v>11040</v>
      </c>
      <c r="E78" s="103"/>
      <c r="F78" s="82" t="s">
        <v>112</v>
      </c>
    </row>
    <row r="79" spans="1:8" ht="33.6" customHeight="1" x14ac:dyDescent="0.25">
      <c r="A79" s="422" t="str">
        <f t="shared" si="3"/>
        <v>4A3</v>
      </c>
      <c r="B79" s="121" t="s">
        <v>128</v>
      </c>
      <c r="C79" s="106" t="str">
        <f ca="1">+VLOOKUP(+"Tab4_Cell_"&amp;+REPLACE(REPLACE(CELL("address",C79),1,1,""),2,1,""),'Master translation'!$A$26:$S$862,HLOOKUP(VLOOKUP('1. General Information'!$H$13,'Master translation 1'!$S$2:$T$22,2,FALSE),'Master translation'!$E$23:$S$24,2,FALSE)+4,FALSE)</f>
        <v>Total amount of interbank loans at the reporting level selected in Field ID 4C2</v>
      </c>
      <c r="D79" s="88" t="s">
        <v>11028</v>
      </c>
      <c r="E79" s="122"/>
      <c r="F79" s="82" t="s">
        <v>112</v>
      </c>
    </row>
    <row r="80" spans="1:8" s="117" customFormat="1" ht="48.75" customHeight="1" x14ac:dyDescent="0.25">
      <c r="A80" s="422" t="str">
        <f t="shared" si="3"/>
        <v>4A4</v>
      </c>
      <c r="B80" s="121" t="s">
        <v>129</v>
      </c>
      <c r="C80" s="106" t="str">
        <f ca="1">+VLOOKUP(+"Tab4_Cell_"&amp;+REPLACE(REPLACE(CELL("address",C80),1,1,""),2,1,""),'Master translation'!$A$26:$S$862,HLOOKUP(VLOOKUP('1. General Information'!$H$13,'Master translation 1'!$S$2:$T$22,2,FALSE),'Master translation'!$E$23:$S$24,2,FALSE)+4,FALSE)</f>
        <v>Total amount of interbank deposits at the reporting level selected in Field ID 4C2</v>
      </c>
      <c r="D80" s="88" t="s">
        <v>11041</v>
      </c>
      <c r="E80" s="122"/>
      <c r="F80" s="82" t="s">
        <v>112</v>
      </c>
    </row>
    <row r="81" spans="1:8" s="117" customFormat="1" ht="52.15" customHeight="1" x14ac:dyDescent="0.25">
      <c r="A81" s="422" t="str">
        <f t="shared" si="3"/>
        <v>4A6</v>
      </c>
      <c r="B81" s="121" t="s">
        <v>130</v>
      </c>
      <c r="C81" s="106" t="str">
        <f ca="1">+VLOOKUP(+"Tab4_Cell_"&amp;+REPLACE(REPLACE(CELL("address",C81),1,1,""),2,1,""),'Master translation'!$A$26:$S$862,HLOOKUP(VLOOKUP('1. General Information'!$H$13,'Master translation 1'!$S$2:$T$22,2,FALSE),'Master translation'!$E$23:$S$24,2,FALSE)+4,FALSE)</f>
        <v>Total of reported interbank loans and deposits at the reporting level selected in Field ID 4C2 (automatic - not to fill in)</v>
      </c>
      <c r="D81" s="88" t="s">
        <v>11041</v>
      </c>
      <c r="E81" s="122"/>
      <c r="F81" s="82" t="s">
        <v>112</v>
      </c>
    </row>
    <row r="82" spans="1:8" s="117" customFormat="1" ht="19.149999999999999" customHeight="1" x14ac:dyDescent="0.25">
      <c r="A82" s="422" t="str">
        <f t="shared" si="3"/>
        <v>4A7</v>
      </c>
      <c r="B82" s="121" t="s">
        <v>19</v>
      </c>
      <c r="C82" s="123" t="s">
        <v>2973</v>
      </c>
      <c r="D82" s="283">
        <v>0</v>
      </c>
      <c r="E82" s="354"/>
      <c r="F82" s="205" t="s">
        <v>112</v>
      </c>
    </row>
    <row r="83" spans="1:8" ht="10.15" customHeight="1" x14ac:dyDescent="0.25">
      <c r="A83" s="328"/>
      <c r="B83" s="124"/>
      <c r="C83" s="26"/>
      <c r="D83" s="115"/>
      <c r="E83" s="27"/>
    </row>
    <row r="84" spans="1:8" x14ac:dyDescent="0.25">
      <c r="B84" s="50" t="s">
        <v>2794</v>
      </c>
    </row>
    <row r="85" spans="1:8" ht="10.15" customHeight="1" x14ac:dyDescent="0.25"/>
    <row r="86" spans="1:8" s="6" customFormat="1" ht="80.099999999999994" customHeight="1" x14ac:dyDescent="0.25">
      <c r="A86" s="7"/>
      <c r="B86" s="92" t="str">
        <f>+'Master translation 1'!$Q$11</f>
        <v>Field ID</v>
      </c>
      <c r="C86" s="89" t="str">
        <f>+'Master translation 1'!$Q$12</f>
        <v>Field</v>
      </c>
      <c r="D86" s="89" t="s">
        <v>409</v>
      </c>
      <c r="E86" s="93" t="str">
        <f>+'Master translation 1'!$Q$14</f>
        <v>Value</v>
      </c>
      <c r="F86" s="89" t="str">
        <f>+'Master translation 1'!$Q$15</f>
        <v>Link to definitions &amp; guidance to apply</v>
      </c>
      <c r="G86" s="43"/>
      <c r="H86" s="43"/>
    </row>
    <row r="87" spans="1:8" ht="32.65" customHeight="1" x14ac:dyDescent="0.25">
      <c r="A87" s="422" t="str">
        <f t="shared" ref="A87:A94" si="4">B87</f>
        <v>4A8</v>
      </c>
      <c r="B87" s="121" t="s">
        <v>20</v>
      </c>
      <c r="C87" s="88" t="s">
        <v>2977</v>
      </c>
      <c r="D87" s="88" t="s">
        <v>11036</v>
      </c>
      <c r="E87" s="102"/>
      <c r="F87" s="82" t="s">
        <v>112</v>
      </c>
    </row>
    <row r="88" spans="1:8" ht="61.5" customHeight="1" x14ac:dyDescent="0.25">
      <c r="A88" s="422" t="str">
        <f t="shared" si="4"/>
        <v>4A9</v>
      </c>
      <c r="B88" s="121" t="s">
        <v>131</v>
      </c>
      <c r="C88" s="55" t="s">
        <v>2990</v>
      </c>
      <c r="D88" s="55" t="s">
        <v>11040</v>
      </c>
      <c r="E88" s="103"/>
      <c r="F88" s="82" t="s">
        <v>112</v>
      </c>
    </row>
    <row r="89" spans="1:8" ht="32.65" customHeight="1" x14ac:dyDescent="0.25">
      <c r="A89" s="422" t="str">
        <f t="shared" si="4"/>
        <v>4A10</v>
      </c>
      <c r="B89" s="121" t="s">
        <v>132</v>
      </c>
      <c r="C89" s="106" t="str">
        <f ca="1">+VLOOKUP(+"Tab4_Cell_"&amp;+REPLACE(REPLACE(CELL("address",C89),1,1,""),2,1,""),'Master translation'!$A$26:$S$862,HLOOKUP(VLOOKUP('1. General Information'!$H$13,'Master translation 1'!$S$2:$T$22,2,FALSE),'Master translation'!$E$23:$S$24,2,FALSE)+4,FALSE)</f>
        <v>Risk exposure amount for market risk on traded debt instruments and equity, at the reporting level selected in Field ID 4A9</v>
      </c>
      <c r="D89" s="88" t="s">
        <v>11028</v>
      </c>
      <c r="E89" s="122"/>
      <c r="F89" s="82" t="s">
        <v>112</v>
      </c>
    </row>
    <row r="90" spans="1:8" s="117" customFormat="1" ht="55.5" customHeight="1" x14ac:dyDescent="0.25">
      <c r="A90" s="422" t="str">
        <f t="shared" si="4"/>
        <v>4A11</v>
      </c>
      <c r="B90" s="121" t="s">
        <v>133</v>
      </c>
      <c r="C90" s="106" t="str">
        <f ca="1">+VLOOKUP(+"Tab4_Cell_"&amp;+REPLACE(REPLACE(CELL("address",C90),1,1,""),2,1,""),'Master translation'!$A$26:$S$862,HLOOKUP(VLOOKUP('1. General Information'!$H$13,'Master translation 1'!$S$2:$T$22,2,FALSE),'Master translation'!$E$23:$S$24,2,FALSE)+4,FALSE)</f>
        <v>a) Divided by Total Risk Exposure
(automatic - not to fill in)</v>
      </c>
      <c r="D90" s="88" t="s">
        <v>11041</v>
      </c>
      <c r="E90" s="122"/>
      <c r="F90" s="82" t="s">
        <v>112</v>
      </c>
    </row>
    <row r="91" spans="1:8" s="117" customFormat="1" ht="48.75" customHeight="1" x14ac:dyDescent="0.25">
      <c r="A91" s="422" t="str">
        <f t="shared" si="4"/>
        <v>4A13</v>
      </c>
      <c r="B91" s="121" t="s">
        <v>134</v>
      </c>
      <c r="C91" s="106" t="str">
        <f ca="1">+VLOOKUP(+"Tab4_Cell_"&amp;+REPLACE(REPLACE(CELL("address",C91),1,1,""),2,1,""),'Master translation'!$A$26:$S$862,HLOOKUP(VLOOKUP('1. General Information'!$H$13,'Master translation 1'!$S$2:$T$22,2,FALSE),'Master translation'!$E$23:$S$24,2,FALSE)+4,FALSE)</f>
        <v>b) Divided by CET1 Capital
(automatic - not to fill in)</v>
      </c>
      <c r="D91" s="88" t="s">
        <v>11041</v>
      </c>
      <c r="E91" s="122"/>
      <c r="F91" s="82" t="s">
        <v>112</v>
      </c>
    </row>
    <row r="92" spans="1:8" s="117" customFormat="1" ht="18.600000000000001" customHeight="1" x14ac:dyDescent="0.25">
      <c r="A92" s="422" t="str">
        <f t="shared" si="4"/>
        <v>4A14</v>
      </c>
      <c r="B92" s="121" t="s">
        <v>135</v>
      </c>
      <c r="C92" s="55" t="str">
        <f ca="1">+VLOOKUP(+"Tab4_Cell_"&amp;+REPLACE(REPLACE(CELL("address",C92),1,1,""),2,1,""),'Master translation'!$A$26:$S$862,HLOOKUP(VLOOKUP('1. General Information'!$H$13,'Master translation 1'!$S$2:$T$22,2,FALSE),'Master translation'!$E$23:$S$24,2,FALSE)+4,FALSE)</f>
        <v>c) Divided by Total Assets
(automatic - not to fill in)</v>
      </c>
      <c r="D92" s="54" t="s">
        <v>11039</v>
      </c>
      <c r="E92" s="357"/>
      <c r="F92" s="82" t="s">
        <v>112</v>
      </c>
    </row>
    <row r="93" spans="1:8" s="117" customFormat="1" ht="18.600000000000001" customHeight="1" x14ac:dyDescent="0.25">
      <c r="A93" s="422" t="str">
        <f t="shared" si="4"/>
        <v>4A15</v>
      </c>
      <c r="B93" s="121" t="s">
        <v>136</v>
      </c>
      <c r="C93" s="55" t="s">
        <v>3020</v>
      </c>
      <c r="D93" s="23" t="s">
        <v>11039</v>
      </c>
      <c r="E93" s="357"/>
      <c r="F93" s="82" t="s">
        <v>112</v>
      </c>
    </row>
    <row r="94" spans="1:8" s="117" customFormat="1" ht="33" customHeight="1" x14ac:dyDescent="0.25">
      <c r="A94" s="422" t="str">
        <f t="shared" si="4"/>
        <v>4A16</v>
      </c>
      <c r="B94" s="121" t="s">
        <v>137</v>
      </c>
      <c r="C94" s="88" t="s">
        <v>11542</v>
      </c>
      <c r="D94" s="282">
        <v>0</v>
      </c>
      <c r="E94" s="355" t="str">
        <f>IF(AND(ISNUMBER(E93),ISNUMBER(E92)),IF(E93&gt;0,E92/E93,0),"")</f>
        <v/>
      </c>
      <c r="F94" s="82" t="s">
        <v>112</v>
      </c>
    </row>
    <row r="95" spans="1:8" ht="10.15" customHeight="1" x14ac:dyDescent="0.25">
      <c r="A95" s="328"/>
      <c r="B95" s="124"/>
      <c r="C95" s="28"/>
      <c r="D95" s="115"/>
      <c r="E95" s="128"/>
    </row>
    <row r="96" spans="1:8" x14ac:dyDescent="0.25">
      <c r="B96" s="50" t="s">
        <v>2807</v>
      </c>
    </row>
    <row r="97" spans="1:8" ht="10.15" customHeight="1" x14ac:dyDescent="0.25"/>
    <row r="98" spans="1:8" s="6" customFormat="1" ht="80.099999999999994" customHeight="1" x14ac:dyDescent="0.25">
      <c r="A98" s="7"/>
      <c r="B98" s="92" t="str">
        <f>+'Master translation 1'!$Q$11</f>
        <v>Field ID</v>
      </c>
      <c r="C98" s="89" t="str">
        <f>+'Master translation 1'!$Q$12</f>
        <v>Field</v>
      </c>
      <c r="D98" s="89" t="s">
        <v>409</v>
      </c>
      <c r="E98" s="93" t="str">
        <f>+'Master translation 1'!$Q$14</f>
        <v>Value</v>
      </c>
      <c r="F98" s="89" t="str">
        <f>+'Master translation 1'!$Q$15</f>
        <v>Link to definitions &amp; guidance to apply</v>
      </c>
      <c r="G98" s="43"/>
      <c r="H98" s="43"/>
    </row>
    <row r="99" spans="1:8" s="117" customFormat="1" ht="18.600000000000001" customHeight="1" x14ac:dyDescent="0.25">
      <c r="A99" s="422" t="str">
        <f t="shared" ref="A99:A100" si="5">B99</f>
        <v>4A17</v>
      </c>
      <c r="B99" s="121" t="s">
        <v>53</v>
      </c>
      <c r="C99" s="55" t="str">
        <f ca="1">+VLOOKUP(+"Tab4_Cell_"&amp;+REPLACE(REPLACE(CELL("address",C99),1,1,""),2,1,""),'Master translation'!$A$26:$S$862,HLOOKUP(VLOOKUP('1. General Information'!$H$13,'Master translation 1'!$S$2:$T$22,2,FALSE),'Master translation'!$E$23:$S$24,2,FALSE)+4,FALSE)</f>
        <v>b) Divided by CET1 Capital
(automatic - not to fill in)</v>
      </c>
      <c r="D99" s="54" t="s">
        <v>11039</v>
      </c>
      <c r="E99" s="357"/>
      <c r="F99" s="82" t="s">
        <v>112</v>
      </c>
    </row>
    <row r="100" spans="1:8" s="117" customFormat="1" ht="33" customHeight="1" x14ac:dyDescent="0.25">
      <c r="A100" s="422" t="str">
        <f t="shared" si="5"/>
        <v>4A18</v>
      </c>
      <c r="B100" s="121" t="s">
        <v>54</v>
      </c>
      <c r="C100" s="88" t="str">
        <f ca="1">+VLOOKUP(+"Tab4_Cell_"&amp;+REPLACE(REPLACE(CELL("address",C100),1,1,""),2,1,""),'Master translation'!$A$26:$S$862,HLOOKUP(VLOOKUP('1. General Information'!$H$13,'Master translation 1'!$S$2:$T$22,2,FALSE),'Master translation'!$E$23:$S$24,2,FALSE)+4,FALSE)</f>
        <v>c) Divided by Total Assets
(automatic - not to fill in)</v>
      </c>
      <c r="D100" s="62">
        <v>0</v>
      </c>
      <c r="E100" s="355" t="str">
        <f>IF(AND(ISNUMBER(E93),ISNUMBER(E99)),IF(E99&gt;0,E93/E99,0),"")</f>
        <v/>
      </c>
      <c r="F100" s="82" t="s">
        <v>112</v>
      </c>
      <c r="G100" s="117" t="str">
        <f>"/"&amp;G21</f>
        <v>//Section A. 'Risk exposure' pillar Rows {1}</v>
      </c>
      <c r="H100" s="117" t="str">
        <f>"/"&amp;H21</f>
        <v>//Section A. 'Risk exposure' pillar Columns {5}</v>
      </c>
    </row>
    <row r="101" spans="1:8" ht="10.15" customHeight="1" x14ac:dyDescent="0.25"/>
    <row r="102" spans="1:8" ht="18.75" x14ac:dyDescent="0.25">
      <c r="B102" s="461" t="s">
        <v>52</v>
      </c>
      <c r="C102" s="461" t="e">
        <v>#N/A</v>
      </c>
      <c r="D102" s="461" t="e">
        <v>#N/A</v>
      </c>
      <c r="E102" s="461" t="e">
        <v>#N/A</v>
      </c>
      <c r="F102" s="461" t="e">
        <v>#N/A</v>
      </c>
    </row>
    <row r="103" spans="1:8" x14ac:dyDescent="0.25">
      <c r="B103" s="129"/>
      <c r="C103" s="130"/>
      <c r="D103" s="130"/>
      <c r="E103" s="131"/>
      <c r="F103" s="57" t="s">
        <v>9148</v>
      </c>
    </row>
    <row r="104" spans="1:8" ht="10.15" customHeight="1" x14ac:dyDescent="0.25">
      <c r="B104" s="50"/>
      <c r="F104" s="132"/>
    </row>
    <row r="105" spans="1:8" ht="15" x14ac:dyDescent="0.25">
      <c r="B105" s="535" t="s">
        <v>11111</v>
      </c>
      <c r="C105" s="535" t="e">
        <v>#N/A</v>
      </c>
      <c r="D105" s="535" t="e">
        <v>#N/A</v>
      </c>
      <c r="E105" s="535" t="e">
        <v>#N/A</v>
      </c>
      <c r="F105" s="535" t="e">
        <v>#N/A</v>
      </c>
    </row>
    <row r="106" spans="1:8" ht="10.15" customHeight="1" x14ac:dyDescent="0.25">
      <c r="B106" s="341"/>
      <c r="C106" s="341"/>
      <c r="D106" s="341"/>
      <c r="E106" s="341"/>
      <c r="F106" s="341"/>
    </row>
    <row r="107" spans="1:8" ht="80.099999999999994" customHeight="1" x14ac:dyDescent="0.25">
      <c r="A107" s="422" t="str">
        <f t="shared" ref="A107:A113" si="6">B107</f>
        <v>Field ID</v>
      </c>
      <c r="B107" s="92" t="s">
        <v>17</v>
      </c>
      <c r="C107" s="89" t="s">
        <v>18</v>
      </c>
      <c r="D107" s="89" t="s">
        <v>409</v>
      </c>
      <c r="E107" s="93" t="s">
        <v>2</v>
      </c>
      <c r="F107" s="89" t="s">
        <v>122</v>
      </c>
      <c r="G107" s="169" t="str">
        <f>"/"&amp;B102&amp;" Rows {"&amp;COLUMN(A106)&amp;"}"</f>
        <v>/Section B. ‘Stability and variety of sources of funding’ pillar Rows {1}</v>
      </c>
      <c r="H107" s="169" t="str">
        <f>"/"&amp;B102&amp;" Columns {"&amp;COLUMN(E106)&amp;"}"</f>
        <v>/Section B. ‘Stability and variety of sources of funding’ pillar Columns {5}</v>
      </c>
    </row>
    <row r="108" spans="1:8" ht="31.5" x14ac:dyDescent="0.25">
      <c r="A108" s="422" t="str">
        <f t="shared" si="6"/>
        <v>4B1</v>
      </c>
      <c r="B108" s="121" t="s">
        <v>159</v>
      </c>
      <c r="C108" s="88" t="s">
        <v>3075</v>
      </c>
      <c r="D108" s="88" t="s">
        <v>11036</v>
      </c>
      <c r="E108" s="102"/>
      <c r="F108" s="82" t="s">
        <v>112</v>
      </c>
    </row>
    <row r="109" spans="1:8" ht="59.25" customHeight="1" x14ac:dyDescent="0.25">
      <c r="A109" s="422" t="str">
        <f t="shared" si="6"/>
        <v>4B2</v>
      </c>
      <c r="B109" s="121" t="s">
        <v>158</v>
      </c>
      <c r="C109" s="55" t="s">
        <v>3088</v>
      </c>
      <c r="D109" s="55" t="s">
        <v>11040</v>
      </c>
      <c r="E109" s="103"/>
      <c r="F109" s="82" t="s">
        <v>112</v>
      </c>
    </row>
    <row r="110" spans="1:8" ht="39" customHeight="1" x14ac:dyDescent="0.25">
      <c r="A110" s="422" t="str">
        <f t="shared" si="6"/>
        <v>4B3</v>
      </c>
      <c r="B110" s="121" t="s">
        <v>157</v>
      </c>
      <c r="C110" s="106" t="s">
        <v>2938</v>
      </c>
      <c r="D110" s="88" t="s">
        <v>11028</v>
      </c>
      <c r="E110" s="122"/>
      <c r="F110" s="82" t="s">
        <v>112</v>
      </c>
    </row>
    <row r="111" spans="1:8" s="117" customFormat="1" ht="54" customHeight="1" x14ac:dyDescent="0.25">
      <c r="A111" s="422" t="str">
        <f t="shared" si="6"/>
        <v>4B4</v>
      </c>
      <c r="B111" s="121" t="s">
        <v>156</v>
      </c>
      <c r="C111" s="106" t="s">
        <v>2951</v>
      </c>
      <c r="D111" s="88" t="s">
        <v>11041</v>
      </c>
      <c r="E111" s="122"/>
      <c r="F111" s="82" t="s">
        <v>112</v>
      </c>
    </row>
    <row r="112" spans="1:8" s="117" customFormat="1" ht="54" customHeight="1" x14ac:dyDescent="0.25">
      <c r="A112" s="422" t="str">
        <f t="shared" si="6"/>
        <v>4B5</v>
      </c>
      <c r="B112" s="121" t="s">
        <v>155</v>
      </c>
      <c r="C112" s="106" t="s">
        <v>2963</v>
      </c>
      <c r="D112" s="88" t="s">
        <v>11041</v>
      </c>
      <c r="E112" s="122"/>
      <c r="F112" s="82" t="s">
        <v>112</v>
      </c>
    </row>
    <row r="113" spans="1:8" s="117" customFormat="1" x14ac:dyDescent="0.25">
      <c r="A113" s="422" t="str">
        <f t="shared" si="6"/>
        <v>4B6</v>
      </c>
      <c r="B113" s="121" t="s">
        <v>154</v>
      </c>
      <c r="C113" s="88" t="s">
        <v>3106</v>
      </c>
      <c r="D113" s="283">
        <v>0</v>
      </c>
      <c r="E113" s="354"/>
      <c r="F113" s="82" t="s">
        <v>112</v>
      </c>
    </row>
    <row r="114" spans="1:8" ht="10.15" customHeight="1" x14ac:dyDescent="0.25">
      <c r="A114" s="422"/>
      <c r="B114" s="344"/>
      <c r="C114" s="345"/>
      <c r="D114" s="345"/>
      <c r="E114" s="345"/>
      <c r="F114" s="278"/>
    </row>
    <row r="115" spans="1:8" ht="15" x14ac:dyDescent="0.25">
      <c r="A115" s="422"/>
      <c r="B115" s="535" t="s">
        <v>11109</v>
      </c>
      <c r="C115" s="535" t="e">
        <v>#N/A</v>
      </c>
      <c r="D115" s="535" t="e">
        <v>#N/A</v>
      </c>
      <c r="E115" s="535" t="e">
        <v>#N/A</v>
      </c>
      <c r="F115" s="535" t="e">
        <v>#N/A</v>
      </c>
    </row>
    <row r="116" spans="1:8" ht="10.15" customHeight="1" x14ac:dyDescent="0.25">
      <c r="A116" s="422"/>
      <c r="B116" s="50"/>
    </row>
    <row r="117" spans="1:8" ht="80.099999999999994" customHeight="1" x14ac:dyDescent="0.25">
      <c r="A117" s="422"/>
      <c r="B117" s="92" t="s">
        <v>17</v>
      </c>
      <c r="C117" s="89" t="s">
        <v>18</v>
      </c>
      <c r="D117" s="89" t="s">
        <v>409</v>
      </c>
      <c r="E117" s="93" t="s">
        <v>2</v>
      </c>
      <c r="F117" s="89" t="s">
        <v>122</v>
      </c>
      <c r="G117" s="169"/>
      <c r="H117" s="169"/>
    </row>
    <row r="118" spans="1:8" ht="31.5" x14ac:dyDescent="0.25">
      <c r="A118" s="422" t="str">
        <f t="shared" ref="A118:A123" si="7">B118</f>
        <v>4B7</v>
      </c>
      <c r="B118" s="121" t="s">
        <v>11101</v>
      </c>
      <c r="C118" s="88" t="s">
        <v>11107</v>
      </c>
      <c r="D118" s="88" t="s">
        <v>11036</v>
      </c>
      <c r="E118" s="102"/>
      <c r="F118" s="82" t="s">
        <v>112</v>
      </c>
    </row>
    <row r="119" spans="1:8" ht="59.25" customHeight="1" x14ac:dyDescent="0.25">
      <c r="A119" s="422" t="str">
        <f t="shared" si="7"/>
        <v>4B8</v>
      </c>
      <c r="B119" s="121" t="s">
        <v>11102</v>
      </c>
      <c r="C119" s="55" t="s">
        <v>11108</v>
      </c>
      <c r="D119" s="55" t="s">
        <v>11040</v>
      </c>
      <c r="E119" s="103"/>
      <c r="F119" s="82" t="s">
        <v>112</v>
      </c>
    </row>
    <row r="120" spans="1:8" ht="39" customHeight="1" x14ac:dyDescent="0.25">
      <c r="A120" s="422" t="str">
        <f t="shared" si="7"/>
        <v>4B9</v>
      </c>
      <c r="B120" s="121" t="s">
        <v>11103</v>
      </c>
      <c r="C120" s="106" t="s">
        <v>2938</v>
      </c>
      <c r="D120" s="88" t="s">
        <v>11028</v>
      </c>
      <c r="E120" s="122"/>
      <c r="F120" s="82" t="s">
        <v>112</v>
      </c>
    </row>
    <row r="121" spans="1:8" s="117" customFormat="1" ht="54" customHeight="1" x14ac:dyDescent="0.25">
      <c r="A121" s="422" t="str">
        <f t="shared" si="7"/>
        <v>4B10</v>
      </c>
      <c r="B121" s="121" t="s">
        <v>11104</v>
      </c>
      <c r="C121" s="106" t="s">
        <v>2951</v>
      </c>
      <c r="D121" s="88" t="s">
        <v>11041</v>
      </c>
      <c r="E121" s="122"/>
      <c r="F121" s="82" t="s">
        <v>112</v>
      </c>
    </row>
    <row r="122" spans="1:8" s="117" customFormat="1" ht="54" customHeight="1" x14ac:dyDescent="0.25">
      <c r="A122" s="422" t="str">
        <f t="shared" si="7"/>
        <v>4B11</v>
      </c>
      <c r="B122" s="121" t="s">
        <v>11105</v>
      </c>
      <c r="C122" s="106" t="s">
        <v>2963</v>
      </c>
      <c r="D122" s="88" t="s">
        <v>11041</v>
      </c>
      <c r="E122" s="122"/>
      <c r="F122" s="82" t="s">
        <v>112</v>
      </c>
    </row>
    <row r="123" spans="1:8" s="117" customFormat="1" x14ac:dyDescent="0.25">
      <c r="A123" s="422" t="str">
        <f t="shared" si="7"/>
        <v>4B12</v>
      </c>
      <c r="B123" s="121" t="s">
        <v>11106</v>
      </c>
      <c r="C123" s="88" t="s">
        <v>11110</v>
      </c>
      <c r="D123" s="283">
        <v>0</v>
      </c>
      <c r="E123" s="354"/>
      <c r="F123" s="82" t="s">
        <v>112</v>
      </c>
      <c r="G123" s="117" t="str">
        <f>"/"&amp;G107</f>
        <v>//Section B. ‘Stability and variety of sources of funding’ pillar Rows {1}</v>
      </c>
      <c r="H123" s="117" t="str">
        <f>"/"&amp;H107</f>
        <v>//Section B. ‘Stability and variety of sources of funding’ pillar Columns {5}</v>
      </c>
    </row>
    <row r="124" spans="1:8" ht="10.15" customHeight="1" x14ac:dyDescent="0.25">
      <c r="B124" s="124"/>
      <c r="C124" s="29"/>
      <c r="D124" s="51"/>
      <c r="E124" s="27"/>
    </row>
    <row r="125" spans="1:8" ht="18.75" x14ac:dyDescent="0.25">
      <c r="B125" s="461" t="s">
        <v>2862</v>
      </c>
      <c r="C125" s="461" t="e">
        <v>#N/A</v>
      </c>
      <c r="D125" s="461" t="e">
        <v>#N/A</v>
      </c>
      <c r="E125" s="461" t="e">
        <v>#N/A</v>
      </c>
      <c r="F125" s="461" t="e">
        <v>#N/A</v>
      </c>
    </row>
    <row r="126" spans="1:8" x14ac:dyDescent="0.25">
      <c r="B126" s="129"/>
      <c r="C126" s="130"/>
      <c r="D126" s="130"/>
      <c r="E126" s="131"/>
      <c r="F126" s="57" t="s">
        <v>9149</v>
      </c>
    </row>
    <row r="127" spans="1:8" ht="10.15" customHeight="1" x14ac:dyDescent="0.25">
      <c r="A127" s="44"/>
      <c r="B127" s="133"/>
      <c r="F127" s="134"/>
      <c r="G127"/>
      <c r="H127"/>
    </row>
    <row r="128" spans="1:8" x14ac:dyDescent="0.25">
      <c r="A128" s="44"/>
      <c r="B128" s="535" t="s">
        <v>6659</v>
      </c>
      <c r="C128" s="535"/>
      <c r="D128" s="535"/>
      <c r="E128" s="535"/>
      <c r="F128" s="535"/>
      <c r="G128"/>
      <c r="H128"/>
    </row>
    <row r="129" spans="1:8" ht="10.15" customHeight="1" x14ac:dyDescent="0.25">
      <c r="A129" s="44"/>
      <c r="B129" s="133"/>
      <c r="F129" s="134"/>
      <c r="G129"/>
      <c r="H129"/>
    </row>
    <row r="130" spans="1:8" s="117" customFormat="1" ht="80.099999999999994" customHeight="1" x14ac:dyDescent="0.25">
      <c r="A130" s="44"/>
      <c r="B130" s="92" t="s">
        <v>17</v>
      </c>
      <c r="C130" s="89" t="s">
        <v>18</v>
      </c>
      <c r="D130" s="89" t="s">
        <v>409</v>
      </c>
      <c r="E130" s="93" t="s">
        <v>2</v>
      </c>
      <c r="F130" s="89" t="s">
        <v>122</v>
      </c>
      <c r="G130" s="169" t="str">
        <f>"/"&amp;B125&amp;" Rows {"&amp;COLUMN(A130)&amp;"}"</f>
        <v>/Section C. ‘Importance of an institution to the stability of the financial system or economy’ pillar Rows {1}</v>
      </c>
      <c r="H130" s="169" t="str">
        <f>"/"&amp;B125&amp;" Columns {"&amp;COLUMN(E130)&amp;"}"</f>
        <v>/Section C. ‘Importance of an institution to the stability of the financial system or economy’ pillar Columns {5}</v>
      </c>
    </row>
    <row r="131" spans="1:8" s="117" customFormat="1" ht="31.5" x14ac:dyDescent="0.25">
      <c r="A131" s="422" t="str">
        <f t="shared" ref="A131:A138" si="8">B131</f>
        <v>4C1</v>
      </c>
      <c r="B131" s="121" t="s">
        <v>164</v>
      </c>
      <c r="C131" s="88" t="s">
        <v>3117</v>
      </c>
      <c r="D131" s="88" t="s">
        <v>11036</v>
      </c>
      <c r="E131" s="102"/>
      <c r="F131" s="82" t="s">
        <v>112</v>
      </c>
    </row>
    <row r="132" spans="1:8" s="117" customFormat="1" ht="51.75" customHeight="1" x14ac:dyDescent="0.25">
      <c r="A132" s="422" t="str">
        <f t="shared" si="8"/>
        <v>4C2</v>
      </c>
      <c r="B132" s="121" t="s">
        <v>165</v>
      </c>
      <c r="C132" s="88" t="s">
        <v>3131</v>
      </c>
      <c r="D132" s="88" t="s">
        <v>11040</v>
      </c>
      <c r="E132" s="103"/>
      <c r="F132" s="82" t="s">
        <v>112</v>
      </c>
    </row>
    <row r="133" spans="1:8" s="117" customFormat="1" ht="31.5" x14ac:dyDescent="0.25">
      <c r="A133" s="422" t="str">
        <f t="shared" si="8"/>
        <v>4C3</v>
      </c>
      <c r="B133" s="121" t="s">
        <v>166</v>
      </c>
      <c r="C133" s="106" t="s">
        <v>2938</v>
      </c>
      <c r="D133" s="88" t="s">
        <v>11028</v>
      </c>
      <c r="E133" s="102"/>
      <c r="F133" s="82" t="s">
        <v>112</v>
      </c>
    </row>
    <row r="134" spans="1:8" s="117" customFormat="1" ht="48" customHeight="1" x14ac:dyDescent="0.25">
      <c r="A134" s="422" t="str">
        <f t="shared" si="8"/>
        <v>4C4</v>
      </c>
      <c r="B134" s="121" t="s">
        <v>167</v>
      </c>
      <c r="C134" s="106" t="s">
        <v>2951</v>
      </c>
      <c r="D134" s="88" t="s">
        <v>11041</v>
      </c>
      <c r="E134" s="122"/>
      <c r="F134" s="82" t="s">
        <v>112</v>
      </c>
    </row>
    <row r="135" spans="1:8" s="117" customFormat="1" ht="47.25" customHeight="1" x14ac:dyDescent="0.25">
      <c r="A135" s="422" t="str">
        <f t="shared" si="8"/>
        <v>4C5</v>
      </c>
      <c r="B135" s="121" t="s">
        <v>168</v>
      </c>
      <c r="C135" s="106" t="s">
        <v>2963</v>
      </c>
      <c r="D135" s="88" t="s">
        <v>11041</v>
      </c>
      <c r="E135" s="102"/>
      <c r="F135" s="82" t="s">
        <v>112</v>
      </c>
    </row>
    <row r="136" spans="1:8" s="117" customFormat="1" ht="36" customHeight="1" x14ac:dyDescent="0.25">
      <c r="A136" s="422" t="str">
        <f t="shared" si="8"/>
        <v>4C6</v>
      </c>
      <c r="B136" s="121" t="s">
        <v>169</v>
      </c>
      <c r="C136" s="88" t="s">
        <v>3157</v>
      </c>
      <c r="D136" s="54" t="s">
        <v>11039</v>
      </c>
      <c r="E136" s="357"/>
      <c r="F136" s="82" t="s">
        <v>112</v>
      </c>
    </row>
    <row r="137" spans="1:8" s="117" customFormat="1" ht="42.75" customHeight="1" x14ac:dyDescent="0.25">
      <c r="A137" s="422" t="str">
        <f t="shared" si="8"/>
        <v>4C7</v>
      </c>
      <c r="B137" s="121" t="s">
        <v>171</v>
      </c>
      <c r="C137" s="88" t="s">
        <v>3170</v>
      </c>
      <c r="D137" s="54" t="s">
        <v>11039</v>
      </c>
      <c r="E137" s="357"/>
      <c r="F137" s="82" t="s">
        <v>112</v>
      </c>
      <c r="G137" s="281"/>
    </row>
    <row r="138" spans="1:8" s="117" customFormat="1" ht="31.5" x14ac:dyDescent="0.25">
      <c r="A138" s="422" t="str">
        <f t="shared" si="8"/>
        <v>4C8</v>
      </c>
      <c r="B138" s="121" t="s">
        <v>170</v>
      </c>
      <c r="C138" s="88" t="s">
        <v>3183</v>
      </c>
      <c r="D138" s="23" t="s">
        <v>11039</v>
      </c>
      <c r="E138" s="352" t="s">
        <v>11042</v>
      </c>
      <c r="F138" s="82" t="s">
        <v>112</v>
      </c>
      <c r="G138" s="117" t="str">
        <f>"/"&amp;G130</f>
        <v>//Section C. ‘Importance of an institution to the stability of the financial system or economy’ pillar Rows {1}</v>
      </c>
      <c r="H138" s="117" t="str">
        <f>"/"&amp;H130</f>
        <v>//Section C. ‘Importance of an institution to the stability of the financial system or economy’ pillar Columns {5}</v>
      </c>
    </row>
    <row r="139" spans="1:8" ht="10.15" customHeight="1" x14ac:dyDescent="0.25">
      <c r="A139" s="44"/>
      <c r="B139" s="42"/>
      <c r="G139"/>
      <c r="H139"/>
    </row>
    <row r="140" spans="1:8" ht="18.75" x14ac:dyDescent="0.25">
      <c r="B140" s="461" t="s">
        <v>4</v>
      </c>
      <c r="C140" s="461" t="e">
        <v>#N/A</v>
      </c>
      <c r="D140" s="461" t="e">
        <v>#N/A</v>
      </c>
      <c r="E140" s="461" t="e">
        <v>#N/A</v>
      </c>
      <c r="F140" s="461" t="e">
        <v>#N/A</v>
      </c>
    </row>
    <row r="141" spans="1:8" x14ac:dyDescent="0.25">
      <c r="B141" s="129"/>
      <c r="C141" s="130"/>
      <c r="D141" s="130"/>
      <c r="E141" s="131"/>
      <c r="F141" s="57" t="s">
        <v>9150</v>
      </c>
    </row>
    <row r="142" spans="1:8" ht="10.15" customHeight="1" x14ac:dyDescent="0.25"/>
    <row r="143" spans="1:8" ht="31.15" customHeight="1" x14ac:dyDescent="0.25">
      <c r="B143" s="536" t="s">
        <v>55</v>
      </c>
      <c r="C143" s="536"/>
      <c r="D143" s="536"/>
      <c r="E143" s="536"/>
      <c r="F143" s="536"/>
    </row>
    <row r="144" spans="1:8" ht="10.15" customHeight="1" x14ac:dyDescent="0.25"/>
    <row r="145" spans="1:8" s="6" customFormat="1" ht="80.099999999999994" customHeight="1" x14ac:dyDescent="0.25">
      <c r="A145" s="79"/>
      <c r="B145" s="92" t="s">
        <v>17</v>
      </c>
      <c r="C145" s="89" t="s">
        <v>18</v>
      </c>
      <c r="D145" s="89" t="s">
        <v>409</v>
      </c>
      <c r="E145" s="93" t="s">
        <v>2</v>
      </c>
      <c r="F145" s="89" t="s">
        <v>122</v>
      </c>
      <c r="G145" s="117"/>
      <c r="H145" s="117"/>
    </row>
    <row r="146" spans="1:8" s="117" customFormat="1" ht="31.9" customHeight="1" x14ac:dyDescent="0.25">
      <c r="A146" s="441" t="str">
        <f>B146</f>
        <v>4D1</v>
      </c>
      <c r="B146" s="121" t="s">
        <v>21</v>
      </c>
      <c r="C146" s="88" t="s">
        <v>3195</v>
      </c>
      <c r="D146" s="54" t="s">
        <v>11039</v>
      </c>
      <c r="E146" s="360"/>
      <c r="F146" s="82" t="s">
        <v>112</v>
      </c>
      <c r="G146" s="169" t="str">
        <f>"/"&amp;B140&amp;" Rows {"&amp;COLUMN(A146)&amp;"}"</f>
        <v>/Section D. ‘Additional risk indicators to be determined by the resolution authority’ pillar Rows {1}</v>
      </c>
      <c r="H146" s="169" t="str">
        <f>"/"&amp;B140&amp;" Columns {"&amp;COLUMN(E146)&amp;"}"</f>
        <v>/Section D. ‘Additional risk indicators to be determined by the resolution authority’ pillar Columns {5}</v>
      </c>
    </row>
    <row r="147" spans="1:8" ht="31.5" customHeight="1" x14ac:dyDescent="0.25">
      <c r="A147" s="441" t="str">
        <f t="shared" ref="A147:A149" si="9">B147</f>
        <v>4D2</v>
      </c>
      <c r="B147" s="121" t="s">
        <v>22</v>
      </c>
      <c r="C147" s="47" t="s">
        <v>3207</v>
      </c>
      <c r="D147" s="62">
        <v>0</v>
      </c>
      <c r="E147" s="355" t="s">
        <v>11042</v>
      </c>
      <c r="F147" s="82" t="s">
        <v>112</v>
      </c>
    </row>
    <row r="148" spans="1:8" ht="45" x14ac:dyDescent="0.25">
      <c r="A148" s="441" t="str">
        <f t="shared" si="9"/>
        <v>4D3</v>
      </c>
      <c r="B148" s="121" t="s">
        <v>23</v>
      </c>
      <c r="C148" s="47" t="s">
        <v>3221</v>
      </c>
      <c r="D148" s="62">
        <v>0</v>
      </c>
      <c r="E148" s="355" t="s">
        <v>11042</v>
      </c>
      <c r="F148" s="82" t="s">
        <v>112</v>
      </c>
    </row>
    <row r="149" spans="1:8" ht="45" x14ac:dyDescent="0.25">
      <c r="A149" s="441" t="str">
        <f t="shared" si="9"/>
        <v>4D4</v>
      </c>
      <c r="B149" s="121" t="s">
        <v>24</v>
      </c>
      <c r="C149" s="47" t="s">
        <v>3235</v>
      </c>
      <c r="D149" s="62">
        <v>0</v>
      </c>
      <c r="E149" s="355" t="s">
        <v>11042</v>
      </c>
      <c r="F149" s="82" t="s">
        <v>112</v>
      </c>
    </row>
    <row r="150" spans="1:8" ht="10.15" customHeight="1" x14ac:dyDescent="0.25">
      <c r="A150" s="422">
        <f t="shared" ref="A150" si="10">B150</f>
        <v>0</v>
      </c>
      <c r="B150" s="124"/>
      <c r="C150" s="48"/>
      <c r="D150" s="116"/>
      <c r="E150" s="128"/>
    </row>
    <row r="151" spans="1:8" x14ac:dyDescent="0.25">
      <c r="A151" s="328"/>
      <c r="B151" s="50" t="s">
        <v>7591</v>
      </c>
    </row>
    <row r="152" spans="1:8" ht="10.15" customHeight="1" x14ac:dyDescent="0.25"/>
    <row r="153" spans="1:8" s="6" customFormat="1" ht="80.099999999999994" customHeight="1" x14ac:dyDescent="0.25">
      <c r="A153" s="79"/>
      <c r="B153" s="92" t="s">
        <v>17</v>
      </c>
      <c r="C153" s="89" t="s">
        <v>18</v>
      </c>
      <c r="D153" s="89" t="s">
        <v>409</v>
      </c>
      <c r="E153" s="93" t="s">
        <v>2</v>
      </c>
      <c r="F153" s="89" t="s">
        <v>122</v>
      </c>
      <c r="G153" s="117"/>
      <c r="H153" s="117"/>
    </row>
    <row r="154" spans="1:8" s="117" customFormat="1" ht="36.75" customHeight="1" x14ac:dyDescent="0.25">
      <c r="A154" s="441" t="str">
        <f>B154</f>
        <v>4D5</v>
      </c>
      <c r="B154" s="121" t="s">
        <v>25</v>
      </c>
      <c r="C154" s="88" t="s">
        <v>3247</v>
      </c>
      <c r="D154" s="54" t="s">
        <v>11039</v>
      </c>
      <c r="E154" s="360"/>
      <c r="F154" s="205" t="s">
        <v>112</v>
      </c>
      <c r="G154" s="43"/>
      <c r="H154" s="43"/>
    </row>
    <row r="155" spans="1:8" ht="32.65" customHeight="1" x14ac:dyDescent="0.25">
      <c r="A155" s="441" t="str">
        <f t="shared" ref="A155:A157" si="11">B155</f>
        <v>4D6</v>
      </c>
      <c r="B155" s="121" t="s">
        <v>26</v>
      </c>
      <c r="C155" s="47" t="s">
        <v>3207</v>
      </c>
      <c r="D155" s="62">
        <v>0</v>
      </c>
      <c r="E155" s="355" t="s">
        <v>11042</v>
      </c>
      <c r="F155" s="82" t="s">
        <v>112</v>
      </c>
    </row>
    <row r="156" spans="1:8" ht="45" x14ac:dyDescent="0.25">
      <c r="A156" s="441" t="str">
        <f t="shared" si="11"/>
        <v>4D7</v>
      </c>
      <c r="B156" s="121" t="s">
        <v>27</v>
      </c>
      <c r="C156" s="47" t="s">
        <v>3221</v>
      </c>
      <c r="D156" s="62">
        <v>0</v>
      </c>
      <c r="E156" s="355" t="s">
        <v>11042</v>
      </c>
      <c r="F156" s="82" t="s">
        <v>112</v>
      </c>
    </row>
    <row r="157" spans="1:8" ht="45" x14ac:dyDescent="0.25">
      <c r="A157" s="441" t="str">
        <f t="shared" si="11"/>
        <v>4D8</v>
      </c>
      <c r="B157" s="121" t="s">
        <v>28</v>
      </c>
      <c r="C157" s="47" t="s">
        <v>3235</v>
      </c>
      <c r="D157" s="62">
        <v>0</v>
      </c>
      <c r="E157" s="355" t="s">
        <v>11042</v>
      </c>
      <c r="F157" s="82" t="s">
        <v>112</v>
      </c>
    </row>
    <row r="158" spans="1:8" ht="10.15" customHeight="1" x14ac:dyDescent="0.25">
      <c r="A158" s="422">
        <f t="shared" ref="A158" si="12">B158</f>
        <v>0</v>
      </c>
    </row>
    <row r="159" spans="1:8" x14ac:dyDescent="0.25">
      <c r="B159" s="50" t="s">
        <v>7592</v>
      </c>
    </row>
    <row r="160" spans="1:8" ht="10.15" customHeight="1" x14ac:dyDescent="0.25"/>
    <row r="161" spans="1:8" s="6" customFormat="1" ht="80.099999999999994" customHeight="1" x14ac:dyDescent="0.25">
      <c r="A161" s="79"/>
      <c r="B161" s="92" t="s">
        <v>17</v>
      </c>
      <c r="C161" s="89" t="s">
        <v>18</v>
      </c>
      <c r="D161" s="89" t="s">
        <v>409</v>
      </c>
      <c r="E161" s="93" t="s">
        <v>2</v>
      </c>
      <c r="F161" s="89" t="s">
        <v>122</v>
      </c>
      <c r="G161" s="117"/>
      <c r="H161" s="117"/>
    </row>
    <row r="162" spans="1:8" s="117" customFormat="1" ht="17.649999999999999" customHeight="1" x14ac:dyDescent="0.25">
      <c r="A162" s="7" t="str">
        <f>B162</f>
        <v>4D9</v>
      </c>
      <c r="B162" s="135" t="s">
        <v>29</v>
      </c>
      <c r="C162" s="88" t="s">
        <v>3263</v>
      </c>
      <c r="D162" s="54" t="s">
        <v>11039</v>
      </c>
      <c r="E162" s="360"/>
      <c r="F162" s="205" t="s">
        <v>112</v>
      </c>
      <c r="G162" s="43"/>
      <c r="H162" s="43"/>
    </row>
    <row r="163" spans="1:8" ht="34.5" customHeight="1" x14ac:dyDescent="0.25">
      <c r="A163" s="7" t="str">
        <f t="shared" ref="A163:A166" si="13">B163</f>
        <v>4D10</v>
      </c>
      <c r="B163" s="121" t="s">
        <v>30</v>
      </c>
      <c r="C163" s="47" t="s">
        <v>3273</v>
      </c>
      <c r="D163" s="54" t="s">
        <v>11039</v>
      </c>
      <c r="E163" s="360"/>
      <c r="F163" s="82" t="s">
        <v>112</v>
      </c>
    </row>
    <row r="164" spans="1:8" ht="38.25" customHeight="1" x14ac:dyDescent="0.25">
      <c r="A164" s="7" t="str">
        <f t="shared" si="13"/>
        <v>4D11</v>
      </c>
      <c r="B164" s="121" t="s">
        <v>31</v>
      </c>
      <c r="C164" s="47" t="s">
        <v>3207</v>
      </c>
      <c r="D164" s="62">
        <v>0</v>
      </c>
      <c r="E164" s="355" t="s">
        <v>11042</v>
      </c>
      <c r="F164" s="82" t="s">
        <v>112</v>
      </c>
    </row>
    <row r="165" spans="1:8" ht="40.5" customHeight="1" x14ac:dyDescent="0.25">
      <c r="A165" s="7" t="str">
        <f t="shared" si="13"/>
        <v>4D12</v>
      </c>
      <c r="B165" s="121" t="s">
        <v>32</v>
      </c>
      <c r="C165" s="47" t="s">
        <v>3221</v>
      </c>
      <c r="D165" s="62">
        <v>0</v>
      </c>
      <c r="E165" s="355" t="s">
        <v>11042</v>
      </c>
      <c r="F165" s="82" t="s">
        <v>112</v>
      </c>
    </row>
    <row r="166" spans="1:8" ht="40.5" customHeight="1" x14ac:dyDescent="0.25">
      <c r="A166" s="7" t="str">
        <f t="shared" si="13"/>
        <v>4D13</v>
      </c>
      <c r="B166" s="121" t="s">
        <v>33</v>
      </c>
      <c r="C166" s="47" t="s">
        <v>3235</v>
      </c>
      <c r="D166" s="62">
        <v>0</v>
      </c>
      <c r="E166" s="355" t="s">
        <v>11042</v>
      </c>
      <c r="F166" s="82" t="s">
        <v>112</v>
      </c>
    </row>
    <row r="167" spans="1:8" ht="10.15" customHeight="1" x14ac:dyDescent="0.25">
      <c r="A167" s="422">
        <f t="shared" ref="A167" si="14">B167</f>
        <v>0</v>
      </c>
    </row>
    <row r="168" spans="1:8" x14ac:dyDescent="0.25">
      <c r="B168" s="50" t="s">
        <v>7593</v>
      </c>
    </row>
    <row r="169" spans="1:8" ht="10.15" customHeight="1" x14ac:dyDescent="0.25">
      <c r="B169" s="50"/>
    </row>
    <row r="170" spans="1:8" hidden="1" x14ac:dyDescent="0.25">
      <c r="B170" s="532"/>
      <c r="C170" s="532"/>
      <c r="D170" s="532"/>
      <c r="E170" s="532"/>
      <c r="F170" s="532"/>
    </row>
    <row r="171" spans="1:8" hidden="1" x14ac:dyDescent="0.25">
      <c r="B171" s="50"/>
    </row>
    <row r="172" spans="1:8" s="6" customFormat="1" ht="80.099999999999994" hidden="1" customHeight="1" x14ac:dyDescent="0.25">
      <c r="A172" s="79"/>
      <c r="B172" s="92"/>
      <c r="C172" s="89"/>
      <c r="D172" s="89"/>
      <c r="E172" s="93"/>
      <c r="F172" s="89"/>
      <c r="G172" s="117"/>
      <c r="H172" s="117"/>
    </row>
    <row r="173" spans="1:8" hidden="1" x14ac:dyDescent="0.25">
      <c r="B173" s="135"/>
      <c r="C173" s="47"/>
      <c r="D173" s="32"/>
      <c r="E173" s="360"/>
      <c r="F173" s="205"/>
    </row>
    <row r="174" spans="1:8" hidden="1" x14ac:dyDescent="0.25">
      <c r="B174" s="135"/>
      <c r="C174" s="47"/>
      <c r="D174" s="32"/>
      <c r="E174" s="360"/>
      <c r="F174" s="205"/>
    </row>
    <row r="175" spans="1:8" hidden="1" x14ac:dyDescent="0.25">
      <c r="A175" s="7"/>
      <c r="B175" s="135"/>
      <c r="C175" s="47"/>
      <c r="D175" s="32"/>
      <c r="E175" s="360"/>
      <c r="F175" s="205"/>
      <c r="G175" s="43"/>
      <c r="H175" s="43"/>
    </row>
    <row r="176" spans="1:8" hidden="1" x14ac:dyDescent="0.25">
      <c r="A176" s="328"/>
      <c r="B176" s="83"/>
      <c r="C176" s="48"/>
      <c r="D176" s="27"/>
      <c r="E176" s="367"/>
      <c r="F176" s="366"/>
    </row>
    <row r="177" spans="1:8" ht="14.65" hidden="1" customHeight="1" x14ac:dyDescent="0.25">
      <c r="A177" s="328"/>
      <c r="B177" s="532"/>
      <c r="C177" s="532"/>
      <c r="D177" s="532"/>
      <c r="E177" s="532"/>
      <c r="F177" s="532"/>
    </row>
    <row r="178" spans="1:8" ht="15" hidden="1" x14ac:dyDescent="0.25">
      <c r="A178" s="422">
        <f t="shared" ref="A178" si="15">B178</f>
        <v>0</v>
      </c>
      <c r="B178" s="368"/>
      <c r="C178" s="368"/>
      <c r="D178" s="368"/>
      <c r="E178" s="368"/>
      <c r="F178" s="368"/>
    </row>
    <row r="179" spans="1:8" ht="14.65" customHeight="1" x14ac:dyDescent="0.25">
      <c r="B179" s="344" t="s">
        <v>2768</v>
      </c>
      <c r="C179" s="344"/>
      <c r="D179" s="344"/>
      <c r="E179" s="344"/>
      <c r="F179" s="344"/>
    </row>
    <row r="180" spans="1:8" ht="10.15" customHeight="1" x14ac:dyDescent="0.25"/>
    <row r="181" spans="1:8" x14ac:dyDescent="0.25">
      <c r="B181" s="50" t="s">
        <v>7594</v>
      </c>
    </row>
    <row r="182" spans="1:8" ht="10.15" customHeight="1" x14ac:dyDescent="0.25"/>
    <row r="183" spans="1:8" s="6" customFormat="1" ht="80.099999999999994" customHeight="1" x14ac:dyDescent="0.25">
      <c r="A183" s="7"/>
      <c r="B183" s="92" t="s">
        <v>17</v>
      </c>
      <c r="C183" s="89" t="s">
        <v>18</v>
      </c>
      <c r="D183" s="89" t="s">
        <v>409</v>
      </c>
      <c r="E183" s="93" t="s">
        <v>2</v>
      </c>
      <c r="F183" s="89" t="s">
        <v>122</v>
      </c>
      <c r="G183" s="43"/>
      <c r="H183" s="43"/>
    </row>
    <row r="184" spans="1:8" ht="32.65" customHeight="1" x14ac:dyDescent="0.25">
      <c r="A184" s="422"/>
      <c r="B184" s="135" t="s">
        <v>36</v>
      </c>
      <c r="C184" s="55" t="s">
        <v>952</v>
      </c>
      <c r="D184" s="88" t="s">
        <v>11036</v>
      </c>
      <c r="E184" s="73" t="s">
        <v>11042</v>
      </c>
      <c r="F184" s="82" t="s">
        <v>112</v>
      </c>
    </row>
    <row r="185" spans="1:8" ht="65.25" customHeight="1" x14ac:dyDescent="0.25">
      <c r="A185" s="422"/>
      <c r="B185" s="121" t="s">
        <v>37</v>
      </c>
      <c r="C185" s="31" t="s">
        <v>965</v>
      </c>
      <c r="D185" s="88" t="s">
        <v>11037</v>
      </c>
      <c r="E185" s="73" t="s">
        <v>11042</v>
      </c>
      <c r="F185" s="82" t="s">
        <v>112</v>
      </c>
    </row>
    <row r="186" spans="1:8" ht="31.5" x14ac:dyDescent="0.25">
      <c r="A186" s="422" t="str">
        <f>B186</f>
        <v>4D14</v>
      </c>
      <c r="B186" s="121" t="s">
        <v>138</v>
      </c>
      <c r="C186" s="119" t="s">
        <v>3286</v>
      </c>
      <c r="D186" s="88" t="s">
        <v>1</v>
      </c>
      <c r="E186" s="104"/>
      <c r="F186" s="82" t="s">
        <v>112</v>
      </c>
    </row>
    <row r="187" spans="1:8" ht="0.4" customHeight="1" x14ac:dyDescent="0.25"/>
    <row r="188" spans="1:8" ht="10.15" customHeight="1" x14ac:dyDescent="0.25">
      <c r="C188" s="136"/>
      <c r="D188" s="136"/>
    </row>
    <row r="189" spans="1:8" x14ac:dyDescent="0.25">
      <c r="B189" s="50" t="s">
        <v>7595</v>
      </c>
    </row>
    <row r="190" spans="1:8" ht="10.15" customHeight="1" x14ac:dyDescent="0.25"/>
    <row r="191" spans="1:8" s="6" customFormat="1" ht="80.099999999999994" customHeight="1" x14ac:dyDescent="0.25">
      <c r="A191" s="79"/>
      <c r="B191" s="92" t="s">
        <v>17</v>
      </c>
      <c r="C191" s="89" t="s">
        <v>18</v>
      </c>
      <c r="D191" s="89" t="s">
        <v>409</v>
      </c>
      <c r="E191" s="93" t="s">
        <v>2</v>
      </c>
      <c r="F191" s="89" t="s">
        <v>122</v>
      </c>
      <c r="G191" s="117"/>
      <c r="H191" s="117"/>
    </row>
    <row r="192" spans="1:8" ht="33.6" customHeight="1" x14ac:dyDescent="0.25">
      <c r="A192" s="422" t="str">
        <f>B192</f>
        <v>4D17</v>
      </c>
      <c r="B192" s="135" t="s">
        <v>56</v>
      </c>
      <c r="C192" s="88" t="s">
        <v>8231</v>
      </c>
      <c r="D192" s="88" t="s">
        <v>11036</v>
      </c>
      <c r="E192" s="102"/>
      <c r="F192" s="82" t="s">
        <v>112</v>
      </c>
    </row>
    <row r="193" spans="1:8" ht="32.65" customHeight="1" x14ac:dyDescent="0.25">
      <c r="A193" s="422" t="str">
        <f t="shared" ref="A193:A194" si="16">B193</f>
        <v>4D18</v>
      </c>
      <c r="B193" s="121" t="s">
        <v>57</v>
      </c>
      <c r="C193" s="88" t="s">
        <v>3308</v>
      </c>
      <c r="D193" s="88" t="s">
        <v>11028</v>
      </c>
      <c r="E193" s="122"/>
      <c r="F193" s="82" t="s">
        <v>112</v>
      </c>
    </row>
    <row r="194" spans="1:8" s="117" customFormat="1" ht="56.25" customHeight="1" x14ac:dyDescent="0.25">
      <c r="A194" s="422" t="str">
        <f t="shared" si="16"/>
        <v>4D19</v>
      </c>
      <c r="B194" s="121" t="s">
        <v>58</v>
      </c>
      <c r="C194" s="409" t="s">
        <v>6536</v>
      </c>
      <c r="D194" s="88" t="s">
        <v>11041</v>
      </c>
      <c r="E194" s="122"/>
      <c r="F194" s="82" t="s">
        <v>112</v>
      </c>
      <c r="G194" s="117" t="str">
        <f>"/"&amp;G146</f>
        <v>//Section D. ‘Additional risk indicators to be determined by the resolution authority’ pillar Rows {1}</v>
      </c>
      <c r="H194" s="117" t="str">
        <f>"/"&amp;H146</f>
        <v>//Section D. ‘Additional risk indicators to be determined by the resolution authority’ pillar Columns {5}</v>
      </c>
    </row>
    <row r="196" spans="1:8" x14ac:dyDescent="0.25">
      <c r="C196" s="136"/>
      <c r="D196" s="136"/>
    </row>
    <row r="197" spans="1:8" x14ac:dyDescent="0.25">
      <c r="C197" s="136"/>
      <c r="D197" s="136"/>
    </row>
    <row r="198" spans="1:8" x14ac:dyDescent="0.25">
      <c r="C198" s="136"/>
      <c r="D198" s="136"/>
    </row>
    <row r="199" spans="1:8" x14ac:dyDescent="0.25">
      <c r="C199" s="136"/>
      <c r="D199" s="136"/>
    </row>
    <row r="212" spans="3:5" x14ac:dyDescent="0.25">
      <c r="C212" s="125"/>
      <c r="E212" s="125"/>
    </row>
    <row r="213" spans="3:5" x14ac:dyDescent="0.25">
      <c r="C213" s="125"/>
      <c r="E213" s="125"/>
    </row>
    <row r="214" spans="3:5" x14ac:dyDescent="0.25">
      <c r="C214" s="125"/>
      <c r="E214" s="125"/>
    </row>
    <row r="215" spans="3:5" x14ac:dyDescent="0.25">
      <c r="C215" s="125"/>
      <c r="E215" s="125"/>
    </row>
    <row r="216" spans="3:5" x14ac:dyDescent="0.25">
      <c r="C216" s="125"/>
      <c r="E216" s="125"/>
    </row>
    <row r="217" spans="3:5" x14ac:dyDescent="0.25">
      <c r="C217" s="125"/>
      <c r="E217" s="125"/>
    </row>
    <row r="218" spans="3:5" x14ac:dyDescent="0.25">
      <c r="C218" s="125"/>
      <c r="E218" s="125"/>
    </row>
    <row r="219" spans="3:5" x14ac:dyDescent="0.25">
      <c r="C219" s="125"/>
      <c r="E219" s="125"/>
    </row>
    <row r="220" spans="3:5" x14ac:dyDescent="0.25">
      <c r="C220" s="125"/>
      <c r="E220" s="125"/>
    </row>
    <row r="221" spans="3:5" x14ac:dyDescent="0.25">
      <c r="C221" s="125"/>
      <c r="E221" s="125"/>
    </row>
  </sheetData>
  <protectedRanges>
    <protectedRange sqref="E93" name="Range1_2"/>
    <protectedRange sqref="E92 E99 E136:E137 E146" name="Range1_1"/>
    <protectedRange sqref="E133 E135" name="Range1_3"/>
    <protectedRange sqref="E154 E162:E163 E186 E77:E82 E131:E132 E118:E123 E134 E192:E194 E87:E91 E108:E113" name="Range1"/>
  </protectedRanges>
  <dataConsolidate/>
  <customSheetViews>
    <customSheetView guid="{4B666BF9-6518-4C4F-9073-A8E3F807156B}" showGridLines="0" fitToPage="1" printArea="1" hiddenRows="1" topLeftCell="A88">
      <selection activeCell="B101" sqref="B101"/>
      <rowBreaks count="2" manualBreakCount="2">
        <brk id="62" max="16383" man="1"/>
        <brk id="129" max="16383" man="1"/>
      </rowBreaks>
      <pageMargins left="0.25" right="0.25" top="0.75" bottom="0.75" header="0.3" footer="0.3"/>
      <pageSetup paperSize="8" scale="73" fitToHeight="0" orientation="portrait" r:id="rId1"/>
      <headerFooter>
        <oddFooter>&amp;LEx-ante contributions to the Single Resolution Fund - reporting form for the 2018 contribution period&amp;R4. Adjustment to the risk profile of the institution -  &amp;P/&amp;N</oddFooter>
      </headerFooter>
    </customSheetView>
  </customSheetViews>
  <mergeCells count="23">
    <mergeCell ref="B2:F2"/>
    <mergeCell ref="B143:F143"/>
    <mergeCell ref="B105:F105"/>
    <mergeCell ref="B16:F16"/>
    <mergeCell ref="B102:F102"/>
    <mergeCell ref="B125:F125"/>
    <mergeCell ref="B140:F140"/>
    <mergeCell ref="B128:F128"/>
    <mergeCell ref="B3:F3"/>
    <mergeCell ref="B25:E25"/>
    <mergeCell ref="B32:E32"/>
    <mergeCell ref="B35:E35"/>
    <mergeCell ref="B42:E42"/>
    <mergeCell ref="B46:E46"/>
    <mergeCell ref="B52:E52"/>
    <mergeCell ref="B56:E56"/>
    <mergeCell ref="B170:F170"/>
    <mergeCell ref="B177:F177"/>
    <mergeCell ref="B4:F4"/>
    <mergeCell ref="B19:F19"/>
    <mergeCell ref="B8:F8"/>
    <mergeCell ref="B115:F115"/>
    <mergeCell ref="B69:E69"/>
  </mergeCells>
  <phoneticPr fontId="85" type="noConversion"/>
  <conditionalFormatting sqref="G77:G78">
    <cfRule type="containsText" dxfId="31" priority="12" operator="containsText" text="NOK">
      <formula>NOT(ISERROR(SEARCH("NOK",G77)))</formula>
    </cfRule>
  </conditionalFormatting>
  <conditionalFormatting sqref="G87:G88">
    <cfRule type="containsText" dxfId="30" priority="11" operator="containsText" text="NOK">
      <formula>NOT(ISERROR(SEARCH("NOK",G87)))</formula>
    </cfRule>
  </conditionalFormatting>
  <conditionalFormatting sqref="G108:G109">
    <cfRule type="containsText" dxfId="29" priority="1" operator="containsText" text="NOK">
      <formula>NOT(ISERROR(SEARCH("NOK",G108)))</formula>
    </cfRule>
  </conditionalFormatting>
  <conditionalFormatting sqref="G118:G119">
    <cfRule type="containsText" dxfId="28" priority="7" operator="containsText" text="NOK">
      <formula>NOT(ISERROR(SEARCH("NOK",G118)))</formula>
    </cfRule>
  </conditionalFormatting>
  <conditionalFormatting sqref="G131:G132">
    <cfRule type="containsText" dxfId="27" priority="5" operator="containsText" text="NOK">
      <formula>NOT(ISERROR(SEARCH("NOK",G131)))</formula>
    </cfRule>
  </conditionalFormatting>
  <conditionalFormatting sqref="G192">
    <cfRule type="containsText" dxfId="26" priority="3" operator="containsText" text="NOK">
      <formula>NOT(ISERROR(SEARCH("NOK",G192)))</formula>
    </cfRule>
  </conditionalFormatting>
  <dataValidations disablePrompts="1" count="4">
    <dataValidation type="decimal" errorStyle="information" allowBlank="1" showInputMessage="1" showErrorMessage="1" error="Please report a decimal with four digits after the decimal." sqref="E82 E123 E113" xr:uid="{00000000-0002-0000-0400-000000000000}">
      <formula1>0</formula1>
      <formula2>1000</formula2>
    </dataValidation>
    <dataValidation type="textLength" operator="lessThanOrEqual" showInputMessage="1" showErrorMessage="1" error="Maximum 255 characters" sqref="E79 E89 E193 E120 E133 E110" xr:uid="{00000000-0002-0000-0400-000001000000}">
      <formula1>255</formula1>
    </dataValidation>
    <dataValidation type="whole" errorStyle="information" allowBlank="1" showInputMessage="1" showErrorMessage="1" error="Format: Please refer to general instruction No 10 in the 'Read me' tab." sqref="E162:E163 E92:E93 E99 E136:E137 E154 E146" xr:uid="{00000000-0002-0000-0400-000002000000}">
      <formula1>0</formula1>
      <formula2>900000000000000</formula2>
    </dataValidation>
    <dataValidation type="textLength" errorStyle="information" operator="equal" allowBlank="1" showInputMessage="1" showErrorMessage="1" error="The LEI code should consist of 20 alphanumeric characters." sqref="E80 E194 E121 E134 E90:E91 E111" xr:uid="{00000000-0002-0000-0400-000003000000}">
      <formula1>20</formula1>
    </dataValidation>
  </dataValidations>
  <hyperlinks>
    <hyperlink ref="C11" location="'4. Risk adjustment'!B16" display="A. Risk exposure" xr:uid="{00000000-0004-0000-0400-000000000000}"/>
    <hyperlink ref="C14" location="'4. Risk adjustment'!B83" display="'4. Risk adjustment'!B83" xr:uid="{00000000-0004-0000-0400-000001000000}"/>
    <hyperlink ref="C12" location="'4. Risk adjustment'!B51" display="B. Stability and variety of sources of funding (not applicable for 2017 contribution period)" xr:uid="{00000000-0004-0000-0400-000002000000}"/>
    <hyperlink ref="C13" location="'4. Risk adjustment'!B68" display="C. Importance of an institution to the stability of the financial system or economy" xr:uid="{00000000-0004-0000-0400-000003000000}"/>
    <hyperlink ref="F77" location="'5. Definitions and guidance'!B219" display="Link" xr:uid="{00000000-0004-0000-0400-000004000000}"/>
    <hyperlink ref="F78:F82" location="'5. Definitions and guidance'!B218" display="Link" xr:uid="{00000000-0004-0000-0400-000005000000}"/>
    <hyperlink ref="F78" location="'5. Definitions and guidance'!B220" display="Link" xr:uid="{00000000-0004-0000-0400-000006000000}"/>
    <hyperlink ref="F79" location="'5. Definitions and guidance'!B221" display="Link" xr:uid="{00000000-0004-0000-0400-000007000000}"/>
    <hyperlink ref="F80" location="'5. Definitions and guidance'!B222" display="Link" xr:uid="{00000000-0004-0000-0400-000008000000}"/>
    <hyperlink ref="F81" location="'5. Definitions and guidance'!B223" display="Link" xr:uid="{00000000-0004-0000-0400-000009000000}"/>
    <hyperlink ref="F82" location="'5. Definitions and guidance'!B224" display="Link" xr:uid="{00000000-0004-0000-0400-00000A000000}"/>
    <hyperlink ref="F87" location="'5. Definitions and guidance'!B225" display="Link" xr:uid="{00000000-0004-0000-0400-00000B000000}"/>
    <hyperlink ref="F99:F100" location="'5. Definitions and guidance'!B218" display="Link" xr:uid="{00000000-0004-0000-0400-00000C000000}"/>
    <hyperlink ref="F99" location="'5. Definitions and guidance'!B233" display="Link" xr:uid="{00000000-0004-0000-0400-00000D000000}"/>
    <hyperlink ref="F100" location="'5. Definitions and guidance'!B234" display="Link" xr:uid="{00000000-0004-0000-0400-00000E000000}"/>
    <hyperlink ref="F119" location="'5. Definitions and guidance'!B241" display="Link" xr:uid="{00000000-0004-0000-0400-00000F000000}"/>
    <hyperlink ref="F146" location="'5. Definitions and guidance'!B264" display="Link" xr:uid="{00000000-0004-0000-0400-000010000000}"/>
    <hyperlink ref="F147:F149" location="'5. Definitions and guidance'!B250" display="Link" xr:uid="{00000000-0004-0000-0400-000011000000}"/>
    <hyperlink ref="F147" location="'5. Definitions and guidance'!B265" display="Link" xr:uid="{00000000-0004-0000-0400-000012000000}"/>
    <hyperlink ref="F148" location="'5. Definitions and guidance'!B266" display="Link" xr:uid="{00000000-0004-0000-0400-000013000000}"/>
    <hyperlink ref="F149" location="'5. Definitions and guidance'!B267" display="Link" xr:uid="{00000000-0004-0000-0400-000014000000}"/>
    <hyperlink ref="F154:F157" location="'5. Definitions and guidance'!B250" display="Link" xr:uid="{00000000-0004-0000-0400-000015000000}"/>
    <hyperlink ref="F154" location="'5. Definitions and guidance'!B268" display="Link" xr:uid="{00000000-0004-0000-0400-000016000000}"/>
    <hyperlink ref="F155" location="'5. Definitions and guidance'!B269" display="Link" xr:uid="{00000000-0004-0000-0400-000017000000}"/>
    <hyperlink ref="F156" location="'5. Definitions and guidance'!B270" display="Link" xr:uid="{00000000-0004-0000-0400-000018000000}"/>
    <hyperlink ref="F157" location="'5. Definitions and guidance'!B271" display="Link" xr:uid="{00000000-0004-0000-0400-000019000000}"/>
    <hyperlink ref="F162:F166" location="'5. Definitions and guidance'!B250" display="Link" xr:uid="{00000000-0004-0000-0400-00001A000000}"/>
    <hyperlink ref="F162" location="'5. Definitions and guidance'!B272" display="Link" xr:uid="{00000000-0004-0000-0400-00001B000000}"/>
    <hyperlink ref="F163" location="'5. Definitions and guidance'!B273" display="Link" xr:uid="{00000000-0004-0000-0400-00001C000000}"/>
    <hyperlink ref="F164" location="'5. Definitions and guidance'!B274" display="Link" xr:uid="{00000000-0004-0000-0400-00001D000000}"/>
    <hyperlink ref="F165" location="'5. Definitions and guidance'!B275" display="Link" xr:uid="{00000000-0004-0000-0400-00001E000000}"/>
    <hyperlink ref="F166" location="'5. Definitions and guidance'!B276" display="Link" xr:uid="{00000000-0004-0000-0400-00001F000000}"/>
    <hyperlink ref="F184:F186" location="'5. Definitions and guidance'!B250" display="Link" xr:uid="{00000000-0004-0000-0400-000020000000}"/>
    <hyperlink ref="F192:F194" location="'5. Definitions and guidance'!B250" display="Link" xr:uid="{00000000-0004-0000-0400-000021000000}"/>
    <hyperlink ref="F184" location="'5. Definitions and guidance'!B277" display="Link" xr:uid="{00000000-0004-0000-0400-000022000000}"/>
    <hyperlink ref="F185" location="'5. Definitions and guidance'!B278" display="Link" xr:uid="{00000000-0004-0000-0400-000023000000}"/>
    <hyperlink ref="F192" location="'5. Definitions and guidance'!B280" display="Link" xr:uid="{00000000-0004-0000-0400-000024000000}"/>
    <hyperlink ref="F193" location="'5. Definitions and guidance'!B281" display="Link" xr:uid="{00000000-0004-0000-0400-000025000000}"/>
    <hyperlink ref="F194" location="'5. Definitions and guidance'!B282" display="Link" xr:uid="{00000000-0004-0000-0400-000026000000}"/>
    <hyperlink ref="F123" location="'5. Definitions and guidance'!B245" display="Link" xr:uid="{00000000-0004-0000-0400-000027000000}"/>
    <hyperlink ref="F122" location="'5. Definitions and guidance'!B244" display="Link" xr:uid="{00000000-0004-0000-0400-000028000000}"/>
    <hyperlink ref="F121" location="'5. Definitions and guidance'!B243" display="Link" xr:uid="{00000000-0004-0000-0400-000029000000}"/>
    <hyperlink ref="F120" location="'5. Definitions and guidance'!B242" display="Link" xr:uid="{00000000-0004-0000-0400-00002A000000}"/>
    <hyperlink ref="F118" location="'5. Definitions and guidance'!B240" display="Link" xr:uid="{00000000-0004-0000-0400-00002B000000}"/>
    <hyperlink ref="F88" location="'5. Definitions and guidance'!B226" display="Link" xr:uid="{00000000-0004-0000-0400-00002C000000}"/>
    <hyperlink ref="F89" location="'5. Definitions and guidance'!B227" display="Link" xr:uid="{00000000-0004-0000-0400-00002D000000}"/>
    <hyperlink ref="F91" location="'5. Definitions and guidance'!B229" display="Link" xr:uid="{00000000-0004-0000-0400-00002E000000}"/>
    <hyperlink ref="F93" location="'5. Definitions and guidance'!B231" display="Link" xr:uid="{00000000-0004-0000-0400-00002F000000}"/>
    <hyperlink ref="F90" location="'5. Definitions and guidance'!B228" display="Link" xr:uid="{00000000-0004-0000-0400-000030000000}"/>
    <hyperlink ref="F92" location="'5. Definitions and guidance'!B230" display="Link" xr:uid="{00000000-0004-0000-0400-000031000000}"/>
    <hyperlink ref="F94" location="'5. Definitions and guidance'!B232" display="Link" xr:uid="{00000000-0004-0000-0400-000032000000}"/>
    <hyperlink ref="F131" location="'5. Definitions and guidance'!B251" display="Link" xr:uid="{00000000-0004-0000-0400-000033000000}"/>
    <hyperlink ref="F132:F138" location="'5. Definitions and guidance'!B254" display="Link" xr:uid="{00000000-0004-0000-0400-000034000000}"/>
    <hyperlink ref="F132" location="'5. Definitions and guidance'!B252" display="Link" xr:uid="{00000000-0004-0000-0400-000035000000}"/>
    <hyperlink ref="F133" location="'5. Definitions and guidance'!B253" display="Link" xr:uid="{00000000-0004-0000-0400-000036000000}"/>
    <hyperlink ref="F134" location="'5. Definitions and guidance'!B254" display="Link" xr:uid="{00000000-0004-0000-0400-000037000000}"/>
    <hyperlink ref="F136" location="'5. Definitions and guidance'!B256" display="Link" xr:uid="{00000000-0004-0000-0400-000038000000}"/>
    <hyperlink ref="F137" location="'5. Definitions and guidance'!B257" display="Link" xr:uid="{00000000-0004-0000-0400-000039000000}"/>
    <hyperlink ref="F138" location="'5. Definitions and guidance'!B258" display="Link" xr:uid="{00000000-0004-0000-0400-00003A000000}"/>
    <hyperlink ref="F135" location="'5. Definitions and guidance'!B255" display="Link" xr:uid="{00000000-0004-0000-0400-00003B000000}"/>
    <hyperlink ref="F186" location="'5. Definitions and guidance'!B279" display="Link" xr:uid="{00000000-0004-0000-0400-00003C000000}"/>
    <hyperlink ref="F109" location="'5. Definitions and guidance'!B241" display="Link" xr:uid="{DEC34DFB-A4E4-42DC-ADCE-31C2C9B40273}"/>
    <hyperlink ref="F113" location="'5. Definitions and guidance'!B245" display="Link" xr:uid="{16FB7A90-FFDB-4977-A4B4-8DFEC39308B9}"/>
    <hyperlink ref="F112" location="'5. Definitions and guidance'!B244" display="Link" xr:uid="{FA6DB529-3738-4133-A63D-5205260E2828}"/>
    <hyperlink ref="F111" location="'5. Definitions and guidance'!B243" display="Link" xr:uid="{65E48AAF-4CB2-47E5-A3F0-EAB8992F58A4}"/>
    <hyperlink ref="F110" location="'5. Definitions and guidance'!B242" display="Link" xr:uid="{2A6AC245-B86D-4670-9226-B6B96A0F2948}"/>
    <hyperlink ref="F108" location="'5. Definitions and guidance'!B240" display="Link" xr:uid="{6428D38F-D2A5-44F4-AB99-F6CBCCD08A80}"/>
  </hyperlinks>
  <printOptions horizontalCentered="1"/>
  <pageMargins left="0.23622047244094491" right="0.23622047244094491" top="0.39370078740157483" bottom="0.39370078740157483" header="0.31496062992125984" footer="0.31496062992125984"/>
  <pageSetup paperSize="9" scale="49" fitToHeight="0" orientation="portrait" r:id="rId2"/>
  <headerFooter>
    <oddFooter>&amp;R&amp;P/&amp;N&amp;LEx-ante contributions to the Single Resolution Fund - reporting form for the 2021 contribution period</oddFooter>
  </headerFooter>
  <rowBreaks count="2" manualBreakCount="2">
    <brk id="100" min="1" max="5" man="1"/>
    <brk id="138" min="1" max="5"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4000000}">
          <x14:formula1>
            <xm:f>'Master translation 1'!$V$2:$V$3</xm:f>
          </x14:formula1>
          <xm:sqref>E77 E87 E118 E131 E192 E108</xm:sqref>
        </x14:dataValidation>
        <x14:dataValidation type="list" allowBlank="1" showInputMessage="1" showErrorMessage="1" xr:uid="{00000000-0002-0000-0400-000005000000}">
          <x14:formula1>
            <xm:f>'Master translation 1'!$V$7:$V$9</xm:f>
          </x14:formula1>
          <xm:sqref>E78 E88 E119 E132 E109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N285"/>
  <sheetViews>
    <sheetView showGridLines="0" showRuler="0" view="pageBreakPreview" topLeftCell="A32" zoomScale="90" zoomScaleNormal="60" zoomScaleSheetLayoutView="90" zoomScalePageLayoutView="60" workbookViewId="0"/>
  </sheetViews>
  <sheetFormatPr defaultColWidth="8.7109375" defaultRowHeight="15" x14ac:dyDescent="0.25"/>
  <cols>
    <col min="1" max="1" width="1" style="1" customWidth="1"/>
    <col min="2" max="2" width="6.42578125" style="84" customWidth="1"/>
    <col min="3" max="3" width="6.28515625" style="175" customWidth="1"/>
    <col min="4" max="4" width="28.5703125" style="175" customWidth="1"/>
    <col min="5" max="5" width="84.28515625" style="175" customWidth="1"/>
    <col min="6" max="6" width="67.7109375" style="175" customWidth="1"/>
    <col min="7" max="7" width="11" style="175" customWidth="1"/>
    <col min="8" max="8" width="12.7109375" style="175" customWidth="1"/>
    <col min="9" max="9" width="14.5703125" style="175" customWidth="1"/>
    <col min="10" max="10" width="14" style="175" customWidth="1"/>
    <col min="11" max="11" width="14.7109375" style="175" customWidth="1"/>
    <col min="12" max="12" width="13.42578125" style="175" customWidth="1"/>
    <col min="13" max="13" width="16.42578125" style="175" customWidth="1"/>
    <col min="14" max="14" width="52.5703125" style="224" customWidth="1"/>
    <col min="15" max="16384" width="8.7109375" style="1"/>
  </cols>
  <sheetData>
    <row r="1" spans="2:14" ht="10.15" customHeight="1" x14ac:dyDescent="0.25">
      <c r="C1" s="1"/>
      <c r="D1" s="1"/>
      <c r="E1" s="1"/>
      <c r="F1" s="1"/>
      <c r="G1" s="1"/>
      <c r="H1" s="1"/>
      <c r="I1" s="1"/>
      <c r="J1" s="1"/>
      <c r="K1" s="1"/>
      <c r="L1" s="1"/>
      <c r="M1" s="1"/>
    </row>
    <row r="2" spans="2:14" ht="15.75" hidden="1" x14ac:dyDescent="0.25">
      <c r="B2" s="496"/>
      <c r="C2" s="497"/>
      <c r="D2" s="497"/>
      <c r="E2" s="497"/>
      <c r="F2" s="497"/>
      <c r="G2" s="497"/>
      <c r="H2" s="497"/>
      <c r="I2" s="497"/>
      <c r="J2" s="497"/>
      <c r="K2" s="497"/>
      <c r="L2" s="497"/>
      <c r="M2" s="498"/>
    </row>
    <row r="3" spans="2:14" ht="30" customHeight="1" x14ac:dyDescent="0.25">
      <c r="B3" s="547" t="s">
        <v>11065</v>
      </c>
      <c r="C3" s="547"/>
      <c r="D3" s="547"/>
      <c r="E3" s="547"/>
      <c r="F3" s="547"/>
      <c r="G3" s="547"/>
      <c r="H3" s="547"/>
      <c r="I3" s="547"/>
      <c r="J3" s="547"/>
      <c r="K3" s="547"/>
      <c r="L3" s="547"/>
      <c r="M3" s="547"/>
    </row>
    <row r="4" spans="2:14" s="5" customFormat="1" ht="30" customHeight="1" x14ac:dyDescent="0.25">
      <c r="B4" s="459" t="s">
        <v>679</v>
      </c>
      <c r="C4" s="459"/>
      <c r="D4" s="459"/>
      <c r="E4" s="459"/>
      <c r="F4" s="459"/>
      <c r="G4" s="459"/>
      <c r="H4" s="459"/>
      <c r="I4" s="459"/>
      <c r="J4" s="459"/>
      <c r="K4" s="459"/>
      <c r="L4" s="459"/>
      <c r="M4" s="459"/>
      <c r="N4" s="224"/>
    </row>
    <row r="5" spans="2:14" ht="10.15" customHeight="1" x14ac:dyDescent="0.25">
      <c r="B5" s="218"/>
      <c r="D5" s="83"/>
      <c r="E5" s="84"/>
      <c r="F5" s="84"/>
      <c r="G5" s="83"/>
      <c r="H5" s="84"/>
      <c r="I5" s="84"/>
      <c r="J5" s="84"/>
      <c r="K5" s="84"/>
      <c r="L5" s="84"/>
      <c r="M5" s="84"/>
    </row>
    <row r="6" spans="2:14" ht="23.25" customHeight="1" x14ac:dyDescent="0.25">
      <c r="B6" s="459" t="s">
        <v>236</v>
      </c>
      <c r="C6" s="459"/>
      <c r="D6" s="459"/>
      <c r="E6" s="459"/>
      <c r="F6" s="459"/>
      <c r="G6" s="459"/>
      <c r="H6" s="459"/>
      <c r="I6" s="459"/>
      <c r="J6" s="459"/>
      <c r="K6" s="459"/>
      <c r="L6" s="459"/>
      <c r="M6" s="459"/>
    </row>
    <row r="7" spans="2:14" ht="10.15" customHeight="1" x14ac:dyDescent="0.25">
      <c r="B7" s="290"/>
      <c r="C7" s="183"/>
      <c r="D7" s="182"/>
      <c r="E7" s="181"/>
      <c r="F7" s="181"/>
      <c r="G7" s="182"/>
      <c r="H7" s="181"/>
      <c r="I7" s="181"/>
      <c r="J7" s="181"/>
      <c r="K7" s="181"/>
      <c r="L7" s="181"/>
      <c r="M7" s="181"/>
    </row>
    <row r="8" spans="2:14" s="51" customFormat="1" ht="15.75" x14ac:dyDescent="0.25">
      <c r="B8" s="42" t="s">
        <v>3333</v>
      </c>
      <c r="F8" s="29"/>
      <c r="N8" s="253"/>
    </row>
    <row r="9" spans="2:14" ht="12.75" customHeight="1" x14ac:dyDescent="0.25">
      <c r="B9" s="293"/>
      <c r="C9" s="294" t="s">
        <v>235</v>
      </c>
      <c r="D9" s="294"/>
      <c r="E9" s="84"/>
      <c r="F9" s="84"/>
      <c r="G9" s="83"/>
      <c r="H9" s="84"/>
      <c r="I9" s="84"/>
      <c r="J9" s="84"/>
      <c r="K9" s="84"/>
      <c r="L9" s="84"/>
      <c r="M9" s="84"/>
    </row>
    <row r="10" spans="2:14" x14ac:dyDescent="0.25">
      <c r="B10" s="293"/>
      <c r="C10" s="294" t="s">
        <v>234</v>
      </c>
      <c r="D10" s="294"/>
      <c r="E10" s="84"/>
      <c r="F10" s="84"/>
      <c r="G10" s="83"/>
      <c r="H10" s="84"/>
      <c r="I10" s="84"/>
      <c r="J10" s="84"/>
      <c r="K10" s="84"/>
      <c r="L10" s="84"/>
      <c r="M10" s="84"/>
    </row>
    <row r="11" spans="2:14" ht="12.75" customHeight="1" x14ac:dyDescent="0.25">
      <c r="B11" s="293"/>
      <c r="C11" s="294" t="s">
        <v>233</v>
      </c>
      <c r="D11" s="294"/>
      <c r="E11" s="1"/>
      <c r="F11" s="1"/>
      <c r="G11" s="83"/>
      <c r="H11" s="84"/>
      <c r="I11" s="84"/>
      <c r="J11" s="84"/>
      <c r="K11" s="84"/>
      <c r="L11" s="84"/>
      <c r="M11" s="84"/>
    </row>
    <row r="12" spans="2:14" ht="12.75" customHeight="1" x14ac:dyDescent="0.25">
      <c r="B12" s="293"/>
      <c r="C12" s="294" t="s">
        <v>232</v>
      </c>
      <c r="D12" s="294"/>
      <c r="E12" s="84"/>
      <c r="F12" s="1"/>
      <c r="G12" s="83"/>
      <c r="H12" s="84"/>
      <c r="I12" s="84"/>
      <c r="J12" s="84"/>
      <c r="K12" s="84"/>
      <c r="L12" s="84"/>
      <c r="M12" s="84"/>
    </row>
    <row r="13" spans="2:14" ht="12.75" customHeight="1" x14ac:dyDescent="0.25">
      <c r="B13" s="293"/>
      <c r="C13" s="294" t="s">
        <v>231</v>
      </c>
      <c r="D13" s="294"/>
      <c r="E13" s="84"/>
      <c r="F13" s="84"/>
      <c r="G13" s="83"/>
      <c r="H13" s="84"/>
      <c r="I13" s="84"/>
      <c r="J13" s="84"/>
      <c r="K13" s="84"/>
      <c r="L13" s="84"/>
      <c r="M13" s="84"/>
    </row>
    <row r="14" spans="2:14" ht="10.15" customHeight="1" x14ac:dyDescent="0.25">
      <c r="B14" s="218"/>
      <c r="D14" s="83"/>
      <c r="E14" s="84"/>
      <c r="F14" s="84"/>
      <c r="G14" s="83"/>
      <c r="H14" s="84"/>
      <c r="I14" s="84"/>
      <c r="J14" s="84"/>
      <c r="K14" s="84"/>
      <c r="L14" s="84"/>
      <c r="M14" s="84"/>
    </row>
    <row r="15" spans="2:14" ht="18.75" customHeight="1" x14ac:dyDescent="0.25">
      <c r="B15" s="462" t="s">
        <v>230</v>
      </c>
      <c r="C15" s="462"/>
      <c r="D15" s="462"/>
      <c r="E15" s="462"/>
      <c r="F15" s="462"/>
      <c r="G15" s="462"/>
      <c r="H15" s="462"/>
      <c r="I15" s="462"/>
      <c r="J15" s="462"/>
      <c r="K15" s="462"/>
      <c r="L15" s="462"/>
      <c r="M15" s="462"/>
    </row>
    <row r="16" spans="2:14" ht="10.15" hidden="1" customHeight="1" x14ac:dyDescent="0.25">
      <c r="B16" s="180"/>
      <c r="C16" s="179"/>
      <c r="D16" s="178"/>
      <c r="E16" s="177"/>
      <c r="F16" s="177"/>
      <c r="G16" s="178"/>
      <c r="H16" s="177"/>
      <c r="I16" s="177"/>
      <c r="J16" s="177"/>
      <c r="K16" s="177"/>
      <c r="L16" s="177"/>
      <c r="M16" s="177"/>
    </row>
    <row r="17" spans="1:14" s="6" customFormat="1" ht="63" customHeight="1" x14ac:dyDescent="0.25">
      <c r="A17" s="7"/>
      <c r="B17" s="543" t="s">
        <v>17</v>
      </c>
      <c r="C17" s="537" t="s">
        <v>209</v>
      </c>
      <c r="D17" s="540" t="s">
        <v>18</v>
      </c>
      <c r="E17" s="540" t="s">
        <v>208</v>
      </c>
      <c r="F17" s="537" t="s">
        <v>207</v>
      </c>
      <c r="G17" s="537" t="s">
        <v>206</v>
      </c>
      <c r="H17" s="546" t="s">
        <v>8915</v>
      </c>
      <c r="I17" s="546"/>
      <c r="J17" s="546"/>
      <c r="K17" s="546"/>
      <c r="L17" s="546"/>
      <c r="M17" s="546"/>
      <c r="N17" s="224"/>
    </row>
    <row r="18" spans="1:14" s="6" customFormat="1" ht="61.5" customHeight="1" x14ac:dyDescent="0.25">
      <c r="A18" s="7"/>
      <c r="B18" s="544"/>
      <c r="C18" s="538"/>
      <c r="D18" s="541"/>
      <c r="E18" s="541"/>
      <c r="F18" s="538"/>
      <c r="G18" s="538"/>
      <c r="H18" s="176" t="s">
        <v>205</v>
      </c>
      <c r="I18" s="176" t="s">
        <v>204</v>
      </c>
      <c r="J18" s="176" t="s">
        <v>203</v>
      </c>
      <c r="K18" s="176" t="s">
        <v>202</v>
      </c>
      <c r="L18" s="176" t="s">
        <v>201</v>
      </c>
      <c r="M18" s="176" t="s">
        <v>200</v>
      </c>
      <c r="N18" s="254"/>
    </row>
    <row r="19" spans="1:14" x14ac:dyDescent="0.25">
      <c r="A19" s="219"/>
      <c r="B19" s="198" t="s">
        <v>7</v>
      </c>
      <c r="C19" s="196">
        <v>1</v>
      </c>
      <c r="D19" s="195" t="s">
        <v>759</v>
      </c>
      <c r="E19" s="200" t="s">
        <v>3656</v>
      </c>
      <c r="F19" s="84" t="s">
        <v>4268</v>
      </c>
      <c r="G19" s="135" t="s">
        <v>161</v>
      </c>
      <c r="H19" s="206"/>
      <c r="I19" s="206"/>
      <c r="J19" s="206"/>
      <c r="K19" s="206"/>
      <c r="L19" s="206"/>
      <c r="M19" s="206"/>
    </row>
    <row r="20" spans="1:14" x14ac:dyDescent="0.25">
      <c r="A20" s="219"/>
      <c r="B20" s="198" t="s">
        <v>8</v>
      </c>
      <c r="C20" s="196">
        <v>1</v>
      </c>
      <c r="D20" s="195" t="s">
        <v>773</v>
      </c>
      <c r="E20" s="200" t="s">
        <v>3671</v>
      </c>
      <c r="F20" s="203" t="s">
        <v>4283</v>
      </c>
      <c r="G20" s="135" t="s">
        <v>161</v>
      </c>
      <c r="H20" s="206"/>
      <c r="I20" s="206"/>
      <c r="J20" s="206"/>
      <c r="K20" s="206"/>
      <c r="L20" s="206"/>
      <c r="M20" s="206"/>
    </row>
    <row r="21" spans="1:14" x14ac:dyDescent="0.25">
      <c r="A21" s="219"/>
      <c r="B21" s="198" t="s">
        <v>9</v>
      </c>
      <c r="C21" s="196">
        <v>1</v>
      </c>
      <c r="D21" s="195" t="s">
        <v>787</v>
      </c>
      <c r="E21" s="200" t="s">
        <v>787</v>
      </c>
      <c r="F21" s="202" t="s">
        <v>11042</v>
      </c>
      <c r="G21" s="135" t="s">
        <v>161</v>
      </c>
      <c r="H21" s="206"/>
      <c r="I21" s="206"/>
      <c r="J21" s="206"/>
      <c r="K21" s="206"/>
      <c r="L21" s="206"/>
      <c r="M21" s="206"/>
    </row>
    <row r="22" spans="1:14" x14ac:dyDescent="0.25">
      <c r="A22" s="219"/>
      <c r="B22" s="198" t="s">
        <v>10</v>
      </c>
      <c r="C22" s="196">
        <v>1</v>
      </c>
      <c r="D22" s="195" t="s">
        <v>801</v>
      </c>
      <c r="E22" s="200" t="s">
        <v>3690</v>
      </c>
      <c r="F22" s="202" t="s">
        <v>11042</v>
      </c>
      <c r="G22" s="135" t="s">
        <v>161</v>
      </c>
      <c r="H22" s="206"/>
      <c r="I22" s="206"/>
      <c r="J22" s="206"/>
      <c r="K22" s="206"/>
      <c r="L22" s="206"/>
      <c r="M22" s="206"/>
    </row>
    <row r="23" spans="1:14" ht="25.5" x14ac:dyDescent="0.25">
      <c r="A23" s="219"/>
      <c r="B23" s="198" t="s">
        <v>11</v>
      </c>
      <c r="C23" s="196">
        <v>1</v>
      </c>
      <c r="D23" s="195" t="s">
        <v>815</v>
      </c>
      <c r="E23" s="200" t="s">
        <v>3705</v>
      </c>
      <c r="F23" s="202" t="s">
        <v>10444</v>
      </c>
      <c r="G23" s="135" t="s">
        <v>161</v>
      </c>
      <c r="H23" s="206"/>
      <c r="I23" s="206"/>
      <c r="J23" s="206"/>
      <c r="K23" s="206"/>
      <c r="L23" s="206"/>
      <c r="M23" s="206"/>
    </row>
    <row r="24" spans="1:14" ht="147.75" customHeight="1" x14ac:dyDescent="0.25">
      <c r="A24" s="219"/>
      <c r="B24" s="198" t="s">
        <v>12</v>
      </c>
      <c r="C24" s="196">
        <v>1</v>
      </c>
      <c r="D24" s="195" t="s">
        <v>10139</v>
      </c>
      <c r="E24" s="334" t="s">
        <v>10129</v>
      </c>
      <c r="F24" s="201" t="s">
        <v>4312</v>
      </c>
      <c r="G24" s="135" t="s">
        <v>161</v>
      </c>
      <c r="H24" s="206"/>
      <c r="I24" s="206"/>
      <c r="J24" s="206"/>
      <c r="K24" s="206"/>
      <c r="L24" s="206"/>
      <c r="M24" s="206"/>
    </row>
    <row r="25" spans="1:14" ht="120" customHeight="1" x14ac:dyDescent="0.25">
      <c r="A25" s="219"/>
      <c r="B25" s="198" t="s">
        <v>13</v>
      </c>
      <c r="C25" s="196">
        <v>1</v>
      </c>
      <c r="D25" s="195" t="s">
        <v>830</v>
      </c>
      <c r="E25" s="334" t="s">
        <v>9191</v>
      </c>
      <c r="F25" s="83" t="s">
        <v>10445</v>
      </c>
      <c r="G25" s="135" t="s">
        <v>161</v>
      </c>
      <c r="H25" s="206"/>
      <c r="I25" s="206"/>
      <c r="J25" s="206"/>
      <c r="K25" s="206"/>
      <c r="L25" s="206"/>
      <c r="M25" s="206"/>
    </row>
    <row r="26" spans="1:14" ht="25.5" x14ac:dyDescent="0.25">
      <c r="A26" s="219"/>
      <c r="B26" s="198" t="s">
        <v>14</v>
      </c>
      <c r="C26" s="196">
        <v>1</v>
      </c>
      <c r="D26" s="195" t="s">
        <v>842</v>
      </c>
      <c r="E26" s="200" t="s">
        <v>11042</v>
      </c>
      <c r="F26" s="135" t="s">
        <v>4329</v>
      </c>
      <c r="G26" s="135" t="s">
        <v>161</v>
      </c>
      <c r="H26" s="206"/>
      <c r="I26" s="206"/>
      <c r="J26" s="206"/>
      <c r="K26" s="206"/>
      <c r="L26" s="206"/>
      <c r="M26" s="206"/>
    </row>
    <row r="27" spans="1:14" ht="10.15" customHeight="1" x14ac:dyDescent="0.25">
      <c r="B27" s="218"/>
      <c r="D27" s="83"/>
      <c r="E27" s="84"/>
      <c r="F27" s="84"/>
      <c r="G27" s="83"/>
      <c r="H27" s="84"/>
      <c r="I27" s="84"/>
      <c r="J27" s="84"/>
      <c r="K27" s="84"/>
      <c r="L27" s="84"/>
      <c r="M27" s="84"/>
    </row>
    <row r="28" spans="1:14" ht="18.75" customHeight="1" x14ac:dyDescent="0.25">
      <c r="B28" s="462" t="s">
        <v>229</v>
      </c>
      <c r="C28" s="462"/>
      <c r="D28" s="462"/>
      <c r="E28" s="462"/>
      <c r="F28" s="462"/>
      <c r="G28" s="462"/>
      <c r="H28" s="462"/>
      <c r="I28" s="462"/>
      <c r="J28" s="462"/>
      <c r="K28" s="462"/>
      <c r="L28" s="462"/>
      <c r="M28" s="462"/>
    </row>
    <row r="29" spans="1:14" ht="10.15" hidden="1" customHeight="1" x14ac:dyDescent="0.25">
      <c r="B29" s="180"/>
      <c r="C29" s="179"/>
      <c r="D29" s="178"/>
      <c r="E29" s="177"/>
      <c r="F29" s="177"/>
      <c r="G29" s="178"/>
      <c r="H29" s="177"/>
      <c r="I29" s="177"/>
      <c r="J29" s="177"/>
      <c r="K29" s="177"/>
      <c r="L29" s="177"/>
      <c r="M29" s="177"/>
    </row>
    <row r="30" spans="1:14" s="6" customFormat="1" ht="68.25" customHeight="1" x14ac:dyDescent="0.25">
      <c r="A30" s="7"/>
      <c r="B30" s="543" t="s">
        <v>17</v>
      </c>
      <c r="C30" s="537" t="s">
        <v>209</v>
      </c>
      <c r="D30" s="540" t="s">
        <v>18</v>
      </c>
      <c r="E30" s="540" t="s">
        <v>208</v>
      </c>
      <c r="F30" s="537" t="s">
        <v>207</v>
      </c>
      <c r="G30" s="537" t="s">
        <v>206</v>
      </c>
      <c r="H30" s="539" t="s">
        <v>8915</v>
      </c>
      <c r="I30" s="539"/>
      <c r="J30" s="539"/>
      <c r="K30" s="539"/>
      <c r="L30" s="539"/>
      <c r="M30" s="539"/>
      <c r="N30" s="224"/>
    </row>
    <row r="31" spans="1:14" s="6" customFormat="1" ht="40.15" customHeight="1" x14ac:dyDescent="0.25">
      <c r="A31" s="7"/>
      <c r="B31" s="544"/>
      <c r="C31" s="538"/>
      <c r="D31" s="541"/>
      <c r="E31" s="541"/>
      <c r="F31" s="538"/>
      <c r="G31" s="538"/>
      <c r="H31" s="176" t="s">
        <v>205</v>
      </c>
      <c r="I31" s="176" t="s">
        <v>204</v>
      </c>
      <c r="J31" s="176" t="s">
        <v>203</v>
      </c>
      <c r="K31" s="176" t="s">
        <v>202</v>
      </c>
      <c r="L31" s="176" t="s">
        <v>201</v>
      </c>
      <c r="M31" s="176" t="s">
        <v>200</v>
      </c>
      <c r="N31" s="254"/>
    </row>
    <row r="32" spans="1:14" x14ac:dyDescent="0.25">
      <c r="A32" s="219"/>
      <c r="B32" s="198" t="s">
        <v>5</v>
      </c>
      <c r="C32" s="196">
        <v>1</v>
      </c>
      <c r="D32" s="195" t="s">
        <v>856</v>
      </c>
      <c r="E32" s="135" t="s">
        <v>11042</v>
      </c>
      <c r="F32" s="135" t="s">
        <v>11042</v>
      </c>
      <c r="G32" s="135" t="s">
        <v>161</v>
      </c>
      <c r="H32" s="206"/>
      <c r="I32" s="206"/>
      <c r="J32" s="206"/>
      <c r="K32" s="206"/>
      <c r="L32" s="206"/>
      <c r="M32" s="206"/>
    </row>
    <row r="33" spans="1:14" x14ac:dyDescent="0.25">
      <c r="A33" s="219"/>
      <c r="B33" s="198" t="s">
        <v>6</v>
      </c>
      <c r="C33" s="196">
        <v>1</v>
      </c>
      <c r="D33" s="195" t="s">
        <v>870</v>
      </c>
      <c r="E33" s="135" t="s">
        <v>11042</v>
      </c>
      <c r="F33" s="135" t="s">
        <v>11042</v>
      </c>
      <c r="G33" s="135" t="s">
        <v>161</v>
      </c>
      <c r="H33" s="206"/>
      <c r="I33" s="206"/>
      <c r="J33" s="206"/>
      <c r="K33" s="206"/>
      <c r="L33" s="206"/>
      <c r="M33" s="206"/>
    </row>
    <row r="34" spans="1:14" ht="25.5" x14ac:dyDescent="0.25">
      <c r="A34" s="219"/>
      <c r="B34" s="198" t="s">
        <v>15</v>
      </c>
      <c r="C34" s="196">
        <v>1</v>
      </c>
      <c r="D34" s="195" t="s">
        <v>884</v>
      </c>
      <c r="E34" s="135" t="s">
        <v>11042</v>
      </c>
      <c r="F34" s="135" t="s">
        <v>11042</v>
      </c>
      <c r="G34" s="135" t="s">
        <v>161</v>
      </c>
      <c r="H34" s="206"/>
      <c r="I34" s="206"/>
      <c r="J34" s="206"/>
      <c r="K34" s="206"/>
      <c r="L34" s="206"/>
      <c r="M34" s="206"/>
    </row>
    <row r="35" spans="1:14" ht="25.5" x14ac:dyDescent="0.25">
      <c r="A35" s="219"/>
      <c r="B35" s="198" t="s">
        <v>16</v>
      </c>
      <c r="C35" s="196">
        <v>1</v>
      </c>
      <c r="D35" s="195" t="s">
        <v>898</v>
      </c>
      <c r="E35" s="135" t="s">
        <v>3733</v>
      </c>
      <c r="F35" s="135" t="s">
        <v>4350</v>
      </c>
      <c r="G35" s="135" t="s">
        <v>161</v>
      </c>
      <c r="H35" s="206"/>
      <c r="I35" s="206"/>
      <c r="J35" s="206"/>
      <c r="K35" s="206"/>
      <c r="L35" s="206"/>
      <c r="M35" s="206"/>
    </row>
    <row r="36" spans="1:14" x14ac:dyDescent="0.25">
      <c r="A36" s="219"/>
      <c r="B36" s="198" t="s">
        <v>148</v>
      </c>
      <c r="C36" s="196">
        <v>1</v>
      </c>
      <c r="D36" s="195" t="s">
        <v>912</v>
      </c>
      <c r="E36" s="135" t="s">
        <v>3748</v>
      </c>
      <c r="F36" s="135" t="s">
        <v>4365</v>
      </c>
      <c r="G36" s="135" t="s">
        <v>161</v>
      </c>
      <c r="H36" s="206"/>
      <c r="I36" s="206"/>
      <c r="J36" s="206"/>
      <c r="K36" s="206"/>
      <c r="L36" s="206"/>
      <c r="M36" s="206"/>
    </row>
    <row r="37" spans="1:14" ht="10.15" customHeight="1" x14ac:dyDescent="0.25">
      <c r="B37" s="218"/>
      <c r="D37" s="83"/>
      <c r="E37" s="84"/>
      <c r="F37" s="84"/>
      <c r="G37" s="83"/>
      <c r="H37" s="84"/>
      <c r="I37" s="84"/>
      <c r="J37" s="84"/>
      <c r="K37" s="84"/>
      <c r="L37" s="84"/>
      <c r="M37" s="84"/>
    </row>
    <row r="38" spans="1:14" ht="18.75" customHeight="1" x14ac:dyDescent="0.25">
      <c r="B38" s="462" t="s">
        <v>228</v>
      </c>
      <c r="C38" s="462"/>
      <c r="D38" s="462"/>
      <c r="E38" s="462"/>
      <c r="F38" s="462"/>
      <c r="G38" s="462"/>
      <c r="H38" s="462"/>
      <c r="I38" s="462"/>
      <c r="J38" s="462"/>
      <c r="K38" s="462"/>
      <c r="L38" s="462"/>
      <c r="M38" s="462"/>
    </row>
    <row r="39" spans="1:14" ht="10.15" hidden="1" customHeight="1" x14ac:dyDescent="0.25">
      <c r="B39" s="180"/>
      <c r="C39" s="179"/>
      <c r="D39" s="178"/>
      <c r="E39" s="177"/>
      <c r="F39" s="177"/>
      <c r="G39" s="178"/>
      <c r="H39" s="177"/>
      <c r="I39" s="177"/>
      <c r="J39" s="177"/>
      <c r="K39" s="177"/>
      <c r="L39" s="177"/>
      <c r="M39" s="177"/>
    </row>
    <row r="40" spans="1:14" s="6" customFormat="1" ht="65.25" customHeight="1" x14ac:dyDescent="0.25">
      <c r="A40" s="7"/>
      <c r="B40" s="543" t="s">
        <v>17</v>
      </c>
      <c r="C40" s="537" t="s">
        <v>209</v>
      </c>
      <c r="D40" s="540" t="s">
        <v>18</v>
      </c>
      <c r="E40" s="540" t="s">
        <v>208</v>
      </c>
      <c r="F40" s="537" t="s">
        <v>207</v>
      </c>
      <c r="G40" s="537" t="s">
        <v>206</v>
      </c>
      <c r="H40" s="539" t="s">
        <v>8915</v>
      </c>
      <c r="I40" s="539"/>
      <c r="J40" s="539"/>
      <c r="K40" s="539"/>
      <c r="L40" s="539"/>
      <c r="M40" s="539"/>
      <c r="N40" s="224"/>
    </row>
    <row r="41" spans="1:14" s="6" customFormat="1" ht="45.75" customHeight="1" x14ac:dyDescent="0.25">
      <c r="A41" s="7"/>
      <c r="B41" s="544"/>
      <c r="C41" s="538"/>
      <c r="D41" s="541"/>
      <c r="E41" s="541"/>
      <c r="F41" s="538"/>
      <c r="G41" s="538"/>
      <c r="H41" s="176" t="s">
        <v>205</v>
      </c>
      <c r="I41" s="176" t="s">
        <v>204</v>
      </c>
      <c r="J41" s="176" t="s">
        <v>203</v>
      </c>
      <c r="K41" s="176" t="s">
        <v>202</v>
      </c>
      <c r="L41" s="176" t="s">
        <v>201</v>
      </c>
      <c r="M41" s="176" t="s">
        <v>200</v>
      </c>
      <c r="N41" s="254"/>
    </row>
    <row r="42" spans="1:14" ht="95.25" customHeight="1" x14ac:dyDescent="0.25">
      <c r="A42" s="219"/>
      <c r="B42" s="198" t="s">
        <v>34</v>
      </c>
      <c r="C42" s="196">
        <v>1</v>
      </c>
      <c r="D42" s="195" t="s">
        <v>926</v>
      </c>
      <c r="E42" s="185" t="s">
        <v>8691</v>
      </c>
      <c r="F42" s="135" t="s">
        <v>4301</v>
      </c>
      <c r="G42" s="135" t="s">
        <v>161</v>
      </c>
      <c r="H42" s="206"/>
      <c r="I42" s="206"/>
      <c r="J42" s="206"/>
      <c r="K42" s="206"/>
      <c r="L42" s="206"/>
      <c r="M42" s="206"/>
    </row>
    <row r="43" spans="1:14" ht="93.75" customHeight="1" x14ac:dyDescent="0.25">
      <c r="A43" s="219"/>
      <c r="B43" s="198" t="s">
        <v>35</v>
      </c>
      <c r="C43" s="196">
        <v>1</v>
      </c>
      <c r="D43" s="195" t="s">
        <v>939</v>
      </c>
      <c r="E43" s="135" t="s">
        <v>9192</v>
      </c>
      <c r="F43" s="135" t="s">
        <v>10209</v>
      </c>
      <c r="G43" s="135" t="s">
        <v>161</v>
      </c>
      <c r="H43" s="206"/>
      <c r="I43" s="206"/>
      <c r="J43" s="206"/>
      <c r="K43" s="206"/>
      <c r="L43" s="206"/>
      <c r="M43" s="206"/>
    </row>
    <row r="44" spans="1:14" ht="73.5" customHeight="1" x14ac:dyDescent="0.25">
      <c r="A44" s="219"/>
      <c r="B44" s="198" t="s">
        <v>36</v>
      </c>
      <c r="C44" s="196">
        <v>1</v>
      </c>
      <c r="D44" s="195" t="s">
        <v>952</v>
      </c>
      <c r="E44" s="185" t="s">
        <v>9193</v>
      </c>
      <c r="F44" s="135" t="s">
        <v>10210</v>
      </c>
      <c r="G44" s="135" t="s">
        <v>161</v>
      </c>
      <c r="H44" s="206"/>
      <c r="I44" s="206"/>
      <c r="J44" s="206"/>
      <c r="K44" s="206"/>
      <c r="L44" s="206"/>
      <c r="M44" s="206"/>
    </row>
    <row r="45" spans="1:14" ht="93.75" customHeight="1" x14ac:dyDescent="0.25">
      <c r="A45" s="219"/>
      <c r="B45" s="198" t="s">
        <v>37</v>
      </c>
      <c r="C45" s="196">
        <v>1</v>
      </c>
      <c r="D45" s="195" t="s">
        <v>965</v>
      </c>
      <c r="E45" s="135" t="s">
        <v>3769</v>
      </c>
      <c r="F45" s="135" t="s">
        <v>10211</v>
      </c>
      <c r="G45" s="135" t="s">
        <v>161</v>
      </c>
      <c r="H45" s="206"/>
      <c r="I45" s="206"/>
      <c r="J45" s="206"/>
      <c r="K45" s="206"/>
      <c r="L45" s="206"/>
      <c r="M45" s="206"/>
    </row>
    <row r="46" spans="1:14" ht="136.5" customHeight="1" x14ac:dyDescent="0.25">
      <c r="A46" s="219"/>
      <c r="B46" s="198" t="s">
        <v>38</v>
      </c>
      <c r="C46" s="196">
        <v>1</v>
      </c>
      <c r="D46" s="195" t="s">
        <v>977</v>
      </c>
      <c r="E46" s="135" t="s">
        <v>8732</v>
      </c>
      <c r="F46" s="135" t="s">
        <v>10212</v>
      </c>
      <c r="G46" s="135" t="s">
        <v>161</v>
      </c>
      <c r="H46" s="206"/>
      <c r="I46" s="206"/>
      <c r="J46" s="206"/>
      <c r="K46" s="206"/>
      <c r="L46" s="206"/>
      <c r="M46" s="206"/>
    </row>
    <row r="47" spans="1:14" ht="96" customHeight="1" x14ac:dyDescent="0.25">
      <c r="A47" s="219"/>
      <c r="B47" s="198" t="s">
        <v>39</v>
      </c>
      <c r="C47" s="196">
        <v>1</v>
      </c>
      <c r="D47" s="195" t="s">
        <v>988</v>
      </c>
      <c r="E47" s="135" t="s">
        <v>8798</v>
      </c>
      <c r="F47" s="135" t="s">
        <v>10208</v>
      </c>
      <c r="G47" s="135" t="s">
        <v>161</v>
      </c>
      <c r="H47" s="206"/>
      <c r="I47" s="206"/>
      <c r="J47" s="206"/>
      <c r="K47" s="206"/>
      <c r="L47" s="206"/>
      <c r="M47" s="206"/>
    </row>
    <row r="48" spans="1:14" ht="242.25" customHeight="1" x14ac:dyDescent="0.25">
      <c r="A48" s="219"/>
      <c r="B48" s="198" t="s">
        <v>40</v>
      </c>
      <c r="C48" s="196">
        <v>1</v>
      </c>
      <c r="D48" s="195" t="s">
        <v>1000</v>
      </c>
      <c r="E48" s="185" t="s">
        <v>9195</v>
      </c>
      <c r="F48" s="135" t="s">
        <v>10213</v>
      </c>
      <c r="G48" s="135" t="s">
        <v>161</v>
      </c>
      <c r="H48" s="206"/>
      <c r="I48" s="206"/>
      <c r="J48" s="206"/>
      <c r="K48" s="206"/>
      <c r="L48" s="206"/>
      <c r="M48" s="206"/>
    </row>
    <row r="49" spans="1:14" ht="324.75" customHeight="1" x14ac:dyDescent="0.25">
      <c r="A49" s="219"/>
      <c r="B49" s="198" t="s">
        <v>41</v>
      </c>
      <c r="C49" s="196">
        <v>1</v>
      </c>
      <c r="D49" s="195" t="s">
        <v>1012</v>
      </c>
      <c r="E49" s="185" t="s">
        <v>9194</v>
      </c>
      <c r="F49" s="135" t="s">
        <v>10214</v>
      </c>
      <c r="G49" s="135" t="s">
        <v>161</v>
      </c>
      <c r="H49" s="206"/>
      <c r="I49" s="206"/>
      <c r="J49" s="206"/>
      <c r="K49" s="206"/>
      <c r="L49" s="206"/>
      <c r="M49" s="206"/>
    </row>
    <row r="50" spans="1:14" ht="263.25" customHeight="1" x14ac:dyDescent="0.25">
      <c r="A50" s="219"/>
      <c r="B50" s="198" t="s">
        <v>42</v>
      </c>
      <c r="C50" s="196">
        <v>1</v>
      </c>
      <c r="D50" s="195" t="s">
        <v>1023</v>
      </c>
      <c r="E50" s="185" t="s">
        <v>9196</v>
      </c>
      <c r="F50" s="199" t="s">
        <v>10215</v>
      </c>
      <c r="G50" s="135" t="s">
        <v>161</v>
      </c>
      <c r="H50" s="206"/>
      <c r="I50" s="206"/>
      <c r="J50" s="206"/>
      <c r="K50" s="206"/>
      <c r="L50" s="206"/>
      <c r="M50" s="206"/>
    </row>
    <row r="51" spans="1:14" ht="194.25" customHeight="1" x14ac:dyDescent="0.25">
      <c r="A51" s="219"/>
      <c r="B51" s="198" t="s">
        <v>43</v>
      </c>
      <c r="C51" s="196">
        <v>1</v>
      </c>
      <c r="D51" s="195" t="s">
        <v>1035</v>
      </c>
      <c r="E51" s="185" t="s">
        <v>3794</v>
      </c>
      <c r="F51" s="135" t="s">
        <v>10216</v>
      </c>
      <c r="G51" s="135" t="s">
        <v>161</v>
      </c>
      <c r="H51" s="206"/>
      <c r="I51" s="206"/>
      <c r="J51" s="206"/>
      <c r="K51" s="206"/>
      <c r="L51" s="206"/>
      <c r="M51" s="206"/>
    </row>
    <row r="52" spans="1:14" ht="10.15" customHeight="1" x14ac:dyDescent="0.25">
      <c r="B52" s="218"/>
      <c r="D52" s="83"/>
      <c r="E52" s="84"/>
      <c r="F52" s="84"/>
      <c r="G52" s="83"/>
      <c r="H52" s="84"/>
      <c r="I52" s="84"/>
      <c r="J52" s="84"/>
      <c r="K52" s="84"/>
      <c r="L52" s="84"/>
      <c r="M52" s="84"/>
    </row>
    <row r="53" spans="1:14" ht="18.75" customHeight="1" x14ac:dyDescent="0.25">
      <c r="B53" s="462" t="s">
        <v>227</v>
      </c>
      <c r="C53" s="462"/>
      <c r="D53" s="462"/>
      <c r="E53" s="462"/>
      <c r="F53" s="462"/>
      <c r="G53" s="462"/>
      <c r="H53" s="462"/>
      <c r="I53" s="462"/>
      <c r="J53" s="462"/>
      <c r="K53" s="462"/>
      <c r="L53" s="462"/>
      <c r="M53" s="462"/>
    </row>
    <row r="54" spans="1:14" ht="10.15" customHeight="1" x14ac:dyDescent="0.25">
      <c r="B54" s="180"/>
      <c r="C54" s="179"/>
      <c r="D54" s="178"/>
      <c r="E54" s="177"/>
      <c r="F54" s="177"/>
      <c r="G54" s="178"/>
      <c r="H54" s="177"/>
      <c r="I54" s="177"/>
      <c r="J54" s="177"/>
      <c r="K54" s="177"/>
      <c r="L54" s="177"/>
      <c r="M54" s="177"/>
    </row>
    <row r="55" spans="1:14" s="6" customFormat="1" ht="48" customHeight="1" x14ac:dyDescent="0.25">
      <c r="A55" s="7"/>
      <c r="B55" s="543" t="s">
        <v>17</v>
      </c>
      <c r="C55" s="537" t="s">
        <v>209</v>
      </c>
      <c r="D55" s="540" t="s">
        <v>18</v>
      </c>
      <c r="E55" s="540" t="s">
        <v>208</v>
      </c>
      <c r="F55" s="537" t="s">
        <v>207</v>
      </c>
      <c r="G55" s="537" t="s">
        <v>206</v>
      </c>
      <c r="H55" s="539" t="s">
        <v>8915</v>
      </c>
      <c r="I55" s="539"/>
      <c r="J55" s="539"/>
      <c r="K55" s="539"/>
      <c r="L55" s="539"/>
      <c r="M55" s="539"/>
      <c r="N55" s="224"/>
    </row>
    <row r="56" spans="1:14" s="6" customFormat="1" ht="51" customHeight="1" x14ac:dyDescent="0.25">
      <c r="A56" s="7"/>
      <c r="B56" s="544"/>
      <c r="C56" s="538"/>
      <c r="D56" s="538"/>
      <c r="E56" s="538"/>
      <c r="F56" s="538"/>
      <c r="G56" s="538"/>
      <c r="H56" s="176" t="s">
        <v>205</v>
      </c>
      <c r="I56" s="176" t="s">
        <v>204</v>
      </c>
      <c r="J56" s="176" t="s">
        <v>203</v>
      </c>
      <c r="K56" s="176" t="s">
        <v>202</v>
      </c>
      <c r="L56" s="176" t="s">
        <v>201</v>
      </c>
      <c r="M56" s="176" t="s">
        <v>200</v>
      </c>
      <c r="N56" s="254"/>
    </row>
    <row r="57" spans="1:14" ht="81" customHeight="1" x14ac:dyDescent="0.25">
      <c r="A57" s="219"/>
      <c r="B57" s="198" t="s">
        <v>107</v>
      </c>
      <c r="C57" s="196">
        <v>1</v>
      </c>
      <c r="D57" s="195" t="s">
        <v>1048</v>
      </c>
      <c r="E57" s="135" t="s">
        <v>11042</v>
      </c>
      <c r="F57" s="185" t="s">
        <v>10222</v>
      </c>
      <c r="G57" s="135" t="s">
        <v>161</v>
      </c>
      <c r="H57" s="206"/>
      <c r="I57" s="206"/>
      <c r="J57" s="206"/>
      <c r="K57" s="206"/>
      <c r="L57" s="206"/>
      <c r="M57" s="206"/>
    </row>
    <row r="58" spans="1:14" ht="54" customHeight="1" x14ac:dyDescent="0.25">
      <c r="A58" s="219"/>
      <c r="B58" s="198" t="s">
        <v>113</v>
      </c>
      <c r="C58" s="196">
        <v>1</v>
      </c>
      <c r="D58" s="195" t="s">
        <v>1060</v>
      </c>
      <c r="E58" s="135" t="s">
        <v>11042</v>
      </c>
      <c r="F58" s="185" t="s">
        <v>10464</v>
      </c>
      <c r="G58" s="135" t="s">
        <v>161</v>
      </c>
      <c r="H58" s="206"/>
      <c r="I58" s="206"/>
      <c r="J58" s="206"/>
      <c r="K58" s="206"/>
      <c r="L58" s="206"/>
      <c r="M58" s="206"/>
    </row>
    <row r="59" spans="1:14" ht="10.15" customHeight="1" x14ac:dyDescent="0.25">
      <c r="B59" s="184"/>
      <c r="C59" s="183"/>
      <c r="D59" s="182"/>
      <c r="E59" s="181"/>
      <c r="F59" s="181"/>
      <c r="G59" s="182"/>
      <c r="H59" s="181"/>
      <c r="I59" s="181"/>
      <c r="J59" s="181"/>
      <c r="K59" s="181"/>
      <c r="L59" s="181"/>
      <c r="M59" s="181"/>
    </row>
    <row r="60" spans="1:14" ht="18.75" x14ac:dyDescent="0.25">
      <c r="B60" s="462" t="s">
        <v>139</v>
      </c>
      <c r="C60" s="462"/>
      <c r="D60" s="462"/>
      <c r="E60" s="462"/>
      <c r="F60" s="462"/>
      <c r="G60" s="462"/>
      <c r="H60" s="462"/>
      <c r="I60" s="462"/>
      <c r="J60" s="462"/>
      <c r="K60" s="462"/>
      <c r="L60" s="462"/>
      <c r="M60" s="462"/>
    </row>
    <row r="61" spans="1:14" ht="10.15" hidden="1" customHeight="1" x14ac:dyDescent="0.25">
      <c r="B61" s="180"/>
      <c r="C61" s="179"/>
      <c r="D61" s="178"/>
      <c r="E61" s="177"/>
      <c r="F61" s="177"/>
      <c r="G61" s="178"/>
      <c r="H61" s="177"/>
      <c r="I61" s="177"/>
      <c r="J61" s="177"/>
      <c r="K61" s="177"/>
      <c r="L61" s="177"/>
      <c r="M61" s="177"/>
    </row>
    <row r="62" spans="1:14" s="6" customFormat="1" ht="48" customHeight="1" x14ac:dyDescent="0.25">
      <c r="A62" s="7"/>
      <c r="B62" s="543" t="s">
        <v>17</v>
      </c>
      <c r="C62" s="537" t="s">
        <v>209</v>
      </c>
      <c r="D62" s="540" t="s">
        <v>18</v>
      </c>
      <c r="E62" s="540" t="s">
        <v>208</v>
      </c>
      <c r="F62" s="537" t="s">
        <v>207</v>
      </c>
      <c r="G62" s="537" t="s">
        <v>206</v>
      </c>
      <c r="H62" s="539" t="s">
        <v>8915</v>
      </c>
      <c r="I62" s="539"/>
      <c r="J62" s="539"/>
      <c r="K62" s="539"/>
      <c r="L62" s="539"/>
      <c r="M62" s="539"/>
      <c r="N62" s="224"/>
    </row>
    <row r="63" spans="1:14" s="6" customFormat="1" ht="44.25" customHeight="1" x14ac:dyDescent="0.25">
      <c r="A63" s="7"/>
      <c r="B63" s="544"/>
      <c r="C63" s="538"/>
      <c r="D63" s="541"/>
      <c r="E63" s="541"/>
      <c r="F63" s="538"/>
      <c r="G63" s="538"/>
      <c r="H63" s="176" t="s">
        <v>205</v>
      </c>
      <c r="I63" s="176" t="s">
        <v>204</v>
      </c>
      <c r="J63" s="176" t="s">
        <v>203</v>
      </c>
      <c r="K63" s="176" t="s">
        <v>202</v>
      </c>
      <c r="L63" s="176" t="s">
        <v>201</v>
      </c>
      <c r="M63" s="176" t="s">
        <v>200</v>
      </c>
      <c r="N63" s="254"/>
    </row>
    <row r="64" spans="1:14" ht="25.5" x14ac:dyDescent="0.25">
      <c r="A64" s="220"/>
      <c r="B64" s="197" t="s">
        <v>114</v>
      </c>
      <c r="C64" s="196">
        <v>1</v>
      </c>
      <c r="D64" s="195" t="s">
        <v>1074</v>
      </c>
      <c r="E64" s="135" t="s">
        <v>8776</v>
      </c>
      <c r="F64" s="81" t="s">
        <v>11042</v>
      </c>
      <c r="G64" s="135" t="s">
        <v>161</v>
      </c>
      <c r="H64" s="206"/>
      <c r="I64" s="206"/>
      <c r="J64" s="206"/>
      <c r="K64" s="206"/>
      <c r="L64" s="206"/>
      <c r="M64" s="206"/>
    </row>
    <row r="65" spans="1:14" ht="10.15" customHeight="1" x14ac:dyDescent="0.25">
      <c r="B65" s="184"/>
      <c r="C65" s="183"/>
      <c r="D65" s="1"/>
      <c r="E65" s="181"/>
      <c r="F65" s="181"/>
      <c r="G65" s="182"/>
      <c r="H65" s="181"/>
      <c r="I65" s="181"/>
      <c r="J65" s="181"/>
      <c r="K65" s="181"/>
      <c r="L65" s="181"/>
      <c r="M65" s="181"/>
    </row>
    <row r="66" spans="1:14" ht="23.25" customHeight="1" x14ac:dyDescent="0.25">
      <c r="B66" s="459" t="s">
        <v>226</v>
      </c>
      <c r="C66" s="459"/>
      <c r="D66" s="459"/>
      <c r="E66" s="459"/>
      <c r="F66" s="459"/>
      <c r="G66" s="459"/>
      <c r="H66" s="459"/>
      <c r="I66" s="459"/>
      <c r="J66" s="459"/>
      <c r="K66" s="459"/>
      <c r="L66" s="459"/>
      <c r="M66" s="459"/>
    </row>
    <row r="67" spans="1:14" ht="10.15" customHeight="1" x14ac:dyDescent="0.25">
      <c r="B67" s="184"/>
      <c r="C67" s="183"/>
      <c r="D67" s="182"/>
      <c r="E67" s="181"/>
      <c r="F67" s="181"/>
      <c r="G67" s="182"/>
      <c r="H67" s="181"/>
      <c r="I67" s="181"/>
      <c r="J67" s="181"/>
      <c r="K67" s="181"/>
      <c r="L67" s="181"/>
      <c r="M67" s="181"/>
    </row>
    <row r="68" spans="1:14" s="51" customFormat="1" ht="15.75" x14ac:dyDescent="0.25">
      <c r="B68" s="42" t="s">
        <v>3440</v>
      </c>
      <c r="F68" s="29"/>
      <c r="N68" s="253"/>
    </row>
    <row r="69" spans="1:14" ht="12.75" customHeight="1" x14ac:dyDescent="0.25">
      <c r="B69" s="218"/>
      <c r="C69" s="542" t="s">
        <v>147</v>
      </c>
      <c r="D69" s="542"/>
      <c r="E69" s="542"/>
      <c r="F69" s="84"/>
      <c r="G69" s="83"/>
      <c r="H69" s="84"/>
      <c r="I69" s="84"/>
      <c r="J69" s="84"/>
      <c r="K69" s="84"/>
      <c r="L69" s="84"/>
      <c r="M69" s="84"/>
    </row>
    <row r="70" spans="1:14" ht="12.75" customHeight="1" x14ac:dyDescent="0.25">
      <c r="B70" s="218"/>
      <c r="C70" s="542" t="s">
        <v>225</v>
      </c>
      <c r="D70" s="542"/>
      <c r="E70" s="84"/>
      <c r="F70" s="84"/>
      <c r="G70" s="83"/>
      <c r="H70" s="84"/>
      <c r="I70" s="84"/>
      <c r="J70" s="84"/>
      <c r="K70" s="84"/>
      <c r="L70" s="84"/>
      <c r="M70" s="84"/>
    </row>
    <row r="71" spans="1:14" ht="12.75" customHeight="1" x14ac:dyDescent="0.25">
      <c r="B71" s="218"/>
      <c r="C71" s="542" t="s">
        <v>145</v>
      </c>
      <c r="D71" s="542"/>
      <c r="E71" s="542"/>
      <c r="F71" s="84"/>
      <c r="G71" s="83"/>
      <c r="H71" s="84"/>
      <c r="I71" s="84"/>
      <c r="J71" s="84"/>
      <c r="K71" s="84"/>
      <c r="L71" s="84"/>
      <c r="M71" s="84"/>
    </row>
    <row r="72" spans="1:14" ht="10.15" customHeight="1" x14ac:dyDescent="0.25">
      <c r="B72" s="218"/>
      <c r="C72" s="218"/>
      <c r="D72" s="545"/>
      <c r="E72" s="545"/>
      <c r="F72" s="545"/>
      <c r="G72" s="83"/>
      <c r="H72" s="84"/>
      <c r="I72" s="84"/>
      <c r="J72" s="84"/>
      <c r="K72" s="84"/>
      <c r="L72" s="84"/>
      <c r="M72" s="84"/>
    </row>
    <row r="73" spans="1:14" ht="18.75" x14ac:dyDescent="0.25">
      <c r="B73" s="462" t="s">
        <v>146</v>
      </c>
      <c r="C73" s="462"/>
      <c r="D73" s="462"/>
      <c r="E73" s="462"/>
      <c r="F73" s="462"/>
      <c r="G73" s="462"/>
      <c r="H73" s="462"/>
      <c r="I73" s="462"/>
      <c r="J73" s="462"/>
      <c r="K73" s="462"/>
      <c r="L73" s="462"/>
      <c r="M73" s="462"/>
    </row>
    <row r="74" spans="1:14" ht="10.15" hidden="1" customHeight="1" x14ac:dyDescent="0.25">
      <c r="B74" s="180"/>
      <c r="C74" s="179"/>
      <c r="D74" s="178"/>
      <c r="E74" s="177"/>
      <c r="F74" s="177"/>
      <c r="G74" s="178"/>
      <c r="H74" s="177"/>
      <c r="I74" s="177"/>
      <c r="J74" s="177"/>
      <c r="K74" s="177"/>
      <c r="L74" s="177"/>
      <c r="M74" s="177"/>
    </row>
    <row r="75" spans="1:14" s="6" customFormat="1" ht="48" customHeight="1" x14ac:dyDescent="0.25">
      <c r="A75" s="7"/>
      <c r="B75" s="543" t="s">
        <v>17</v>
      </c>
      <c r="C75" s="537" t="s">
        <v>209</v>
      </c>
      <c r="D75" s="540" t="s">
        <v>18</v>
      </c>
      <c r="E75" s="540" t="s">
        <v>208</v>
      </c>
      <c r="F75" s="537" t="s">
        <v>207</v>
      </c>
      <c r="G75" s="537" t="s">
        <v>206</v>
      </c>
      <c r="H75" s="539" t="s">
        <v>8915</v>
      </c>
      <c r="I75" s="539"/>
      <c r="J75" s="539"/>
      <c r="K75" s="539"/>
      <c r="L75" s="539"/>
      <c r="M75" s="539"/>
      <c r="N75" s="224"/>
    </row>
    <row r="76" spans="1:14" s="6" customFormat="1" ht="40.15" customHeight="1" x14ac:dyDescent="0.25">
      <c r="A76" s="7"/>
      <c r="B76" s="544"/>
      <c r="C76" s="538"/>
      <c r="D76" s="541"/>
      <c r="E76" s="541"/>
      <c r="F76" s="538"/>
      <c r="G76" s="538"/>
      <c r="H76" s="176" t="s">
        <v>205</v>
      </c>
      <c r="I76" s="176" t="s">
        <v>204</v>
      </c>
      <c r="J76" s="176" t="s">
        <v>203</v>
      </c>
      <c r="K76" s="176" t="s">
        <v>202</v>
      </c>
      <c r="L76" s="176" t="s">
        <v>201</v>
      </c>
      <c r="M76" s="176" t="s">
        <v>200</v>
      </c>
      <c r="N76" s="254"/>
    </row>
    <row r="77" spans="1:14" ht="137.25" customHeight="1" x14ac:dyDescent="0.25">
      <c r="A77" s="221"/>
      <c r="B77" s="207" t="s">
        <v>3</v>
      </c>
      <c r="C77" s="208">
        <v>2</v>
      </c>
      <c r="D77" s="194" t="s">
        <v>1206</v>
      </c>
      <c r="E77" s="216" t="s">
        <v>8839</v>
      </c>
      <c r="F77" s="135" t="s">
        <v>8777</v>
      </c>
      <c r="G77" s="135" t="s">
        <v>161</v>
      </c>
      <c r="H77" s="206"/>
      <c r="I77" s="206"/>
      <c r="J77" s="206"/>
      <c r="K77" s="206"/>
      <c r="L77" s="206"/>
      <c r="M77" s="206"/>
    </row>
    <row r="78" spans="1:14" ht="100.5" customHeight="1" x14ac:dyDescent="0.25">
      <c r="A78" s="221"/>
      <c r="B78" s="207" t="s">
        <v>44</v>
      </c>
      <c r="C78" s="208">
        <v>2</v>
      </c>
      <c r="D78" s="194" t="s">
        <v>1220</v>
      </c>
      <c r="E78" s="216" t="s">
        <v>8351</v>
      </c>
      <c r="F78" s="216" t="s">
        <v>8677</v>
      </c>
      <c r="G78" s="135" t="s">
        <v>161</v>
      </c>
      <c r="H78" s="81" t="s">
        <v>199</v>
      </c>
      <c r="I78" s="81">
        <v>1</v>
      </c>
      <c r="J78" s="81" t="s">
        <v>214</v>
      </c>
      <c r="K78" s="81">
        <v>1</v>
      </c>
      <c r="L78" s="81" t="s">
        <v>0</v>
      </c>
      <c r="M78" s="189" t="s">
        <v>192</v>
      </c>
    </row>
    <row r="79" spans="1:14" ht="271.5" customHeight="1" x14ac:dyDescent="0.25">
      <c r="A79" s="221"/>
      <c r="B79" s="207" t="s">
        <v>45</v>
      </c>
      <c r="C79" s="208">
        <v>2</v>
      </c>
      <c r="D79" s="194" t="s">
        <v>173</v>
      </c>
      <c r="E79" s="135" t="s">
        <v>9209</v>
      </c>
      <c r="F79" s="216" t="s">
        <v>8778</v>
      </c>
      <c r="G79" s="135" t="s">
        <v>161</v>
      </c>
      <c r="H79" s="206"/>
      <c r="I79" s="206"/>
      <c r="J79" s="206"/>
      <c r="K79" s="206"/>
      <c r="L79" s="206"/>
      <c r="M79" s="206"/>
    </row>
    <row r="80" spans="1:14" ht="10.15" customHeight="1" x14ac:dyDescent="0.25">
      <c r="B80" s="184"/>
      <c r="C80" s="183"/>
      <c r="D80" s="182"/>
      <c r="E80" s="181"/>
      <c r="F80" s="181"/>
      <c r="G80" s="182"/>
      <c r="H80" s="181"/>
      <c r="I80" s="181"/>
      <c r="J80" s="181"/>
      <c r="K80" s="181"/>
      <c r="L80" s="181"/>
      <c r="M80" s="181"/>
    </row>
    <row r="81" spans="1:14" ht="18.75" x14ac:dyDescent="0.25">
      <c r="B81" s="462" t="s">
        <v>141</v>
      </c>
      <c r="C81" s="462"/>
      <c r="D81" s="462"/>
      <c r="E81" s="462"/>
      <c r="F81" s="462"/>
      <c r="G81" s="462"/>
      <c r="H81" s="462"/>
      <c r="I81" s="462"/>
      <c r="J81" s="462"/>
      <c r="K81" s="462"/>
      <c r="L81" s="462"/>
      <c r="M81" s="462"/>
    </row>
    <row r="82" spans="1:14" s="6" customFormat="1" ht="70.5" customHeight="1" x14ac:dyDescent="0.25">
      <c r="A82" s="7"/>
      <c r="B82" s="543" t="s">
        <v>17</v>
      </c>
      <c r="C82" s="537" t="s">
        <v>209</v>
      </c>
      <c r="D82" s="540" t="s">
        <v>18</v>
      </c>
      <c r="E82" s="540" t="s">
        <v>208</v>
      </c>
      <c r="F82" s="537" t="s">
        <v>207</v>
      </c>
      <c r="G82" s="537" t="s">
        <v>206</v>
      </c>
      <c r="H82" s="539" t="s">
        <v>8915</v>
      </c>
      <c r="I82" s="539"/>
      <c r="J82" s="539"/>
      <c r="K82" s="539"/>
      <c r="L82" s="539"/>
      <c r="M82" s="539"/>
      <c r="N82" s="224"/>
    </row>
    <row r="83" spans="1:14" s="6" customFormat="1" ht="40.15" customHeight="1" x14ac:dyDescent="0.25">
      <c r="A83" s="7"/>
      <c r="B83" s="544"/>
      <c r="C83" s="538"/>
      <c r="D83" s="541"/>
      <c r="E83" s="541"/>
      <c r="F83" s="538"/>
      <c r="G83" s="538"/>
      <c r="H83" s="176" t="s">
        <v>205</v>
      </c>
      <c r="I83" s="176" t="s">
        <v>204</v>
      </c>
      <c r="J83" s="176" t="s">
        <v>203</v>
      </c>
      <c r="K83" s="176" t="s">
        <v>202</v>
      </c>
      <c r="L83" s="176" t="s">
        <v>201</v>
      </c>
      <c r="M83" s="176" t="s">
        <v>200</v>
      </c>
      <c r="N83" s="254"/>
    </row>
    <row r="84" spans="1:14" s="6" customFormat="1" ht="75.95" customHeight="1" x14ac:dyDescent="0.25">
      <c r="A84" s="221"/>
      <c r="B84" s="207" t="s">
        <v>9307</v>
      </c>
      <c r="C84" s="208">
        <v>2</v>
      </c>
      <c r="D84" s="194" t="s">
        <v>9688</v>
      </c>
      <c r="E84" s="216" t="s">
        <v>10233</v>
      </c>
      <c r="F84" s="216" t="s">
        <v>10512</v>
      </c>
      <c r="G84" s="135" t="s">
        <v>161</v>
      </c>
      <c r="H84" s="206"/>
      <c r="I84" s="206"/>
      <c r="J84" s="206"/>
      <c r="K84" s="206"/>
      <c r="L84" s="206"/>
      <c r="M84" s="206"/>
    </row>
    <row r="85" spans="1:14" ht="126" customHeight="1" x14ac:dyDescent="0.25">
      <c r="A85" s="221"/>
      <c r="B85" s="188" t="s">
        <v>46</v>
      </c>
      <c r="C85" s="210">
        <v>2</v>
      </c>
      <c r="D85" s="192" t="s">
        <v>1247</v>
      </c>
      <c r="E85" s="81" t="s">
        <v>9211</v>
      </c>
      <c r="F85" s="193" t="s">
        <v>10513</v>
      </c>
      <c r="G85" s="135" t="s">
        <v>162</v>
      </c>
      <c r="H85" s="206"/>
      <c r="I85" s="206"/>
      <c r="J85" s="206"/>
      <c r="K85" s="206"/>
      <c r="L85" s="206"/>
      <c r="M85" s="206"/>
    </row>
    <row r="86" spans="1:14" ht="322.5" customHeight="1" x14ac:dyDescent="0.25">
      <c r="A86" s="221"/>
      <c r="B86" s="207" t="s">
        <v>47</v>
      </c>
      <c r="C86" s="208">
        <v>2</v>
      </c>
      <c r="D86" s="194" t="s">
        <v>1260</v>
      </c>
      <c r="E86" s="216" t="s">
        <v>11042</v>
      </c>
      <c r="F86" s="216" t="s">
        <v>10514</v>
      </c>
      <c r="G86" s="135" t="s">
        <v>161</v>
      </c>
      <c r="H86" s="206"/>
      <c r="I86" s="206"/>
      <c r="J86" s="206"/>
      <c r="K86" s="206"/>
      <c r="L86" s="206"/>
      <c r="M86" s="206"/>
    </row>
    <row r="87" spans="1:14" ht="10.15" customHeight="1" x14ac:dyDescent="0.25">
      <c r="B87" s="184"/>
      <c r="C87" s="183"/>
      <c r="D87" s="182"/>
      <c r="E87" s="181"/>
      <c r="F87" s="181"/>
      <c r="G87" s="182"/>
      <c r="H87" s="181"/>
      <c r="I87" s="181"/>
      <c r="J87" s="181"/>
      <c r="K87" s="181"/>
      <c r="L87" s="181"/>
      <c r="M87" s="181"/>
    </row>
    <row r="88" spans="1:14" ht="18.75" x14ac:dyDescent="0.25">
      <c r="B88" s="462" t="s">
        <v>144</v>
      </c>
      <c r="C88" s="462"/>
      <c r="D88" s="462"/>
      <c r="E88" s="462"/>
      <c r="F88" s="462"/>
      <c r="G88" s="462"/>
      <c r="H88" s="462"/>
      <c r="I88" s="462"/>
      <c r="J88" s="462"/>
      <c r="K88" s="462"/>
      <c r="L88" s="462"/>
      <c r="M88" s="462"/>
    </row>
    <row r="89" spans="1:14" ht="10.15" hidden="1" customHeight="1" x14ac:dyDescent="0.25">
      <c r="B89" s="180"/>
      <c r="C89" s="179"/>
      <c r="D89" s="178"/>
      <c r="E89" s="177"/>
      <c r="F89" s="177"/>
      <c r="G89" s="178"/>
      <c r="H89" s="177"/>
      <c r="I89" s="177"/>
      <c r="J89" s="177"/>
      <c r="K89" s="177"/>
      <c r="L89" s="177"/>
      <c r="M89" s="177"/>
    </row>
    <row r="90" spans="1:14" s="6" customFormat="1" ht="69" customHeight="1" x14ac:dyDescent="0.25">
      <c r="A90" s="7"/>
      <c r="B90" s="543" t="s">
        <v>17</v>
      </c>
      <c r="C90" s="537" t="s">
        <v>209</v>
      </c>
      <c r="D90" s="540" t="s">
        <v>18</v>
      </c>
      <c r="E90" s="540" t="s">
        <v>208</v>
      </c>
      <c r="F90" s="537" t="s">
        <v>207</v>
      </c>
      <c r="G90" s="537" t="s">
        <v>206</v>
      </c>
      <c r="H90" s="539" t="s">
        <v>8915</v>
      </c>
      <c r="I90" s="539"/>
      <c r="J90" s="539"/>
      <c r="K90" s="539"/>
      <c r="L90" s="539"/>
      <c r="M90" s="539"/>
      <c r="N90" s="224"/>
    </row>
    <row r="91" spans="1:14" s="6" customFormat="1" ht="42" customHeight="1" x14ac:dyDescent="0.25">
      <c r="A91" s="7"/>
      <c r="B91" s="544"/>
      <c r="C91" s="538"/>
      <c r="D91" s="541"/>
      <c r="E91" s="541"/>
      <c r="F91" s="538"/>
      <c r="G91" s="538"/>
      <c r="H91" s="176" t="s">
        <v>205</v>
      </c>
      <c r="I91" s="176" t="s">
        <v>204</v>
      </c>
      <c r="J91" s="176" t="s">
        <v>203</v>
      </c>
      <c r="K91" s="176" t="s">
        <v>202</v>
      </c>
      <c r="L91" s="176" t="s">
        <v>201</v>
      </c>
      <c r="M91" s="176" t="s">
        <v>200</v>
      </c>
      <c r="N91" s="254"/>
    </row>
    <row r="92" spans="1:14" ht="135.94999999999999" customHeight="1" x14ac:dyDescent="0.25">
      <c r="A92" s="221"/>
      <c r="B92" s="207" t="s">
        <v>48</v>
      </c>
      <c r="C92" s="208">
        <v>2</v>
      </c>
      <c r="D92" s="194" t="s">
        <v>7529</v>
      </c>
      <c r="E92" s="81" t="s">
        <v>10234</v>
      </c>
      <c r="F92" s="216" t="s">
        <v>4429</v>
      </c>
      <c r="G92" s="135" t="s">
        <v>161</v>
      </c>
      <c r="H92" s="206"/>
      <c r="I92" s="206"/>
      <c r="J92" s="206"/>
      <c r="K92" s="206"/>
      <c r="L92" s="206"/>
      <c r="M92" s="206"/>
    </row>
    <row r="93" spans="1:14" ht="157.5" customHeight="1" x14ac:dyDescent="0.25">
      <c r="A93" s="221"/>
      <c r="B93" s="207" t="s">
        <v>49</v>
      </c>
      <c r="C93" s="208">
        <v>2</v>
      </c>
      <c r="D93" s="194" t="s">
        <v>1282</v>
      </c>
      <c r="E93" s="81" t="s">
        <v>10235</v>
      </c>
      <c r="F93" s="216" t="s">
        <v>10485</v>
      </c>
      <c r="G93" s="135" t="s">
        <v>161</v>
      </c>
      <c r="H93" s="206"/>
      <c r="I93" s="206"/>
      <c r="J93" s="206"/>
      <c r="K93" s="206"/>
      <c r="L93" s="206"/>
      <c r="M93" s="206"/>
    </row>
    <row r="94" spans="1:14" ht="183.75" customHeight="1" x14ac:dyDescent="0.25">
      <c r="A94" s="221"/>
      <c r="B94" s="207" t="s">
        <v>50</v>
      </c>
      <c r="C94" s="208">
        <v>2</v>
      </c>
      <c r="D94" s="194" t="s">
        <v>1295</v>
      </c>
      <c r="E94" s="81" t="s">
        <v>10235</v>
      </c>
      <c r="F94" s="216" t="s">
        <v>8779</v>
      </c>
      <c r="G94" s="135" t="s">
        <v>161</v>
      </c>
      <c r="H94" s="206"/>
      <c r="I94" s="206"/>
      <c r="J94" s="206"/>
      <c r="K94" s="206"/>
      <c r="L94" s="206"/>
      <c r="M94" s="206"/>
    </row>
    <row r="95" spans="1:14" ht="138.75" customHeight="1" x14ac:dyDescent="0.25">
      <c r="A95" s="221"/>
      <c r="B95" s="188" t="s">
        <v>51</v>
      </c>
      <c r="C95" s="210">
        <v>2</v>
      </c>
      <c r="D95" s="192" t="s">
        <v>1309</v>
      </c>
      <c r="E95" s="81" t="s">
        <v>11042</v>
      </c>
      <c r="F95" s="193" t="s">
        <v>4470</v>
      </c>
      <c r="G95" s="135" t="s">
        <v>162</v>
      </c>
      <c r="H95" s="206"/>
      <c r="I95" s="206"/>
      <c r="J95" s="206"/>
      <c r="K95" s="206"/>
      <c r="L95" s="206"/>
      <c r="M95" s="206"/>
    </row>
    <row r="96" spans="1:14" ht="110.25" customHeight="1" x14ac:dyDescent="0.25">
      <c r="A96" s="221"/>
      <c r="B96" s="188" t="s">
        <v>142</v>
      </c>
      <c r="C96" s="210">
        <v>2</v>
      </c>
      <c r="D96" s="192" t="s">
        <v>1323</v>
      </c>
      <c r="E96" s="81" t="s">
        <v>11042</v>
      </c>
      <c r="F96" s="193" t="s">
        <v>4485</v>
      </c>
      <c r="G96" s="135" t="s">
        <v>162</v>
      </c>
      <c r="H96" s="206"/>
      <c r="I96" s="206"/>
      <c r="J96" s="206"/>
      <c r="K96" s="206"/>
      <c r="L96" s="206"/>
      <c r="M96" s="206"/>
    </row>
    <row r="97" spans="1:14" ht="96.75" customHeight="1" x14ac:dyDescent="0.25">
      <c r="A97" s="221"/>
      <c r="B97" s="188" t="s">
        <v>143</v>
      </c>
      <c r="C97" s="210">
        <v>2</v>
      </c>
      <c r="D97" s="192" t="s">
        <v>1336</v>
      </c>
      <c r="E97" s="81" t="s">
        <v>11042</v>
      </c>
      <c r="F97" s="209" t="s">
        <v>4500</v>
      </c>
      <c r="G97" s="135" t="s">
        <v>162</v>
      </c>
      <c r="H97" s="206"/>
      <c r="I97" s="206"/>
      <c r="J97" s="206"/>
      <c r="K97" s="206"/>
      <c r="L97" s="206"/>
      <c r="M97" s="206"/>
    </row>
    <row r="98" spans="1:14" ht="10.15" customHeight="1" x14ac:dyDescent="0.25">
      <c r="B98" s="184"/>
      <c r="C98" s="183"/>
      <c r="D98" s="182"/>
      <c r="E98" s="181"/>
      <c r="F98" s="181"/>
      <c r="G98" s="182"/>
      <c r="H98" s="181"/>
      <c r="I98" s="181"/>
      <c r="J98" s="181"/>
      <c r="K98" s="181"/>
      <c r="L98" s="181"/>
      <c r="M98" s="181"/>
    </row>
    <row r="99" spans="1:14" ht="23.25" x14ac:dyDescent="0.25">
      <c r="B99" s="459" t="s">
        <v>224</v>
      </c>
      <c r="C99" s="459"/>
      <c r="D99" s="459"/>
      <c r="E99" s="459"/>
      <c r="F99" s="459"/>
      <c r="G99" s="459"/>
      <c r="H99" s="459"/>
      <c r="I99" s="459"/>
      <c r="J99" s="459"/>
      <c r="K99" s="459"/>
      <c r="L99" s="459"/>
      <c r="M99" s="459"/>
    </row>
    <row r="100" spans="1:14" ht="10.15" customHeight="1" x14ac:dyDescent="0.25">
      <c r="B100" s="184"/>
      <c r="C100" s="183"/>
      <c r="D100" s="182"/>
      <c r="E100" s="181"/>
      <c r="F100" s="181"/>
      <c r="G100" s="182"/>
      <c r="H100" s="181"/>
      <c r="I100" s="181"/>
      <c r="J100" s="181"/>
      <c r="K100" s="181"/>
      <c r="L100" s="181"/>
      <c r="M100" s="181"/>
    </row>
    <row r="101" spans="1:14" s="51" customFormat="1" ht="15.75" x14ac:dyDescent="0.25">
      <c r="B101" s="42" t="s">
        <v>3496</v>
      </c>
      <c r="F101" s="29"/>
      <c r="N101" s="253"/>
    </row>
    <row r="102" spans="1:14" s="84" customFormat="1" ht="12.75" customHeight="1" x14ac:dyDescent="0.25">
      <c r="B102" s="217"/>
      <c r="C102" s="542" t="s">
        <v>108</v>
      </c>
      <c r="D102" s="542"/>
      <c r="E102" s="542"/>
      <c r="G102" s="83"/>
      <c r="N102" s="255"/>
    </row>
    <row r="103" spans="1:14" s="84" customFormat="1" ht="12.75" customHeight="1" x14ac:dyDescent="0.25">
      <c r="B103" s="217"/>
      <c r="C103" s="542" t="s">
        <v>109</v>
      </c>
      <c r="D103" s="542"/>
      <c r="E103" s="542"/>
      <c r="G103" s="83"/>
      <c r="N103" s="255"/>
    </row>
    <row r="104" spans="1:14" s="84" customFormat="1" ht="12.75" customHeight="1" x14ac:dyDescent="0.25">
      <c r="B104" s="217"/>
      <c r="C104" s="542" t="s">
        <v>110</v>
      </c>
      <c r="D104" s="542"/>
      <c r="E104" s="542"/>
      <c r="G104" s="83"/>
      <c r="N104" s="255"/>
    </row>
    <row r="105" spans="1:14" s="84" customFormat="1" ht="12.75" customHeight="1" x14ac:dyDescent="0.25">
      <c r="B105" s="217"/>
      <c r="C105" s="542" t="s">
        <v>223</v>
      </c>
      <c r="D105" s="542"/>
      <c r="E105" s="542"/>
      <c r="G105" s="83"/>
      <c r="N105" s="255"/>
    </row>
    <row r="106" spans="1:14" s="84" customFormat="1" ht="12.75" customHeight="1" x14ac:dyDescent="0.25">
      <c r="B106" s="217"/>
      <c r="C106" s="542" t="s">
        <v>222</v>
      </c>
      <c r="D106" s="542"/>
      <c r="E106" s="542"/>
      <c r="G106" s="83"/>
      <c r="N106" s="255"/>
    </row>
    <row r="107" spans="1:14" s="84" customFormat="1" ht="12.75" customHeight="1" x14ac:dyDescent="0.25">
      <c r="B107" s="217"/>
      <c r="C107" s="542" t="s">
        <v>111</v>
      </c>
      <c r="D107" s="542"/>
      <c r="E107" s="542"/>
      <c r="G107" s="83"/>
      <c r="N107" s="255"/>
    </row>
    <row r="108" spans="1:14" s="84" customFormat="1" ht="12.75" customHeight="1" x14ac:dyDescent="0.25">
      <c r="B108" s="217"/>
      <c r="C108" s="542" t="s">
        <v>152</v>
      </c>
      <c r="D108" s="542"/>
      <c r="E108" s="542"/>
      <c r="G108" s="83"/>
      <c r="N108" s="255"/>
    </row>
    <row r="109" spans="1:14" ht="10.15" customHeight="1" x14ac:dyDescent="0.25">
      <c r="B109" s="218"/>
      <c r="C109" s="218"/>
      <c r="D109" s="218"/>
      <c r="E109" s="84"/>
      <c r="F109" s="84"/>
      <c r="G109" s="83"/>
      <c r="H109" s="84"/>
      <c r="I109" s="84"/>
      <c r="J109" s="84"/>
      <c r="K109" s="84"/>
      <c r="L109" s="84"/>
      <c r="M109" s="84"/>
    </row>
    <row r="110" spans="1:14" ht="18.75" x14ac:dyDescent="0.25">
      <c r="B110" s="462" t="s">
        <v>123</v>
      </c>
      <c r="C110" s="462"/>
      <c r="D110" s="462"/>
      <c r="E110" s="462"/>
      <c r="F110" s="462"/>
      <c r="G110" s="462"/>
      <c r="H110" s="462"/>
      <c r="I110" s="462"/>
      <c r="J110" s="462"/>
      <c r="K110" s="462"/>
      <c r="L110" s="462"/>
      <c r="M110" s="462"/>
    </row>
    <row r="111" spans="1:14" ht="10.15" hidden="1" customHeight="1" x14ac:dyDescent="0.25">
      <c r="B111" s="180"/>
      <c r="C111" s="179"/>
      <c r="D111" s="178"/>
      <c r="E111" s="177"/>
      <c r="F111" s="177"/>
      <c r="G111" s="178"/>
      <c r="H111" s="177"/>
      <c r="I111" s="177"/>
      <c r="J111" s="177"/>
      <c r="K111" s="177"/>
      <c r="L111" s="177"/>
      <c r="M111" s="177"/>
    </row>
    <row r="112" spans="1:14" s="6" customFormat="1" ht="69" customHeight="1" x14ac:dyDescent="0.25">
      <c r="A112" s="7"/>
      <c r="B112" s="543" t="s">
        <v>17</v>
      </c>
      <c r="C112" s="537" t="s">
        <v>209</v>
      </c>
      <c r="D112" s="540" t="s">
        <v>18</v>
      </c>
      <c r="E112" s="540" t="s">
        <v>208</v>
      </c>
      <c r="F112" s="537" t="s">
        <v>207</v>
      </c>
      <c r="G112" s="537" t="s">
        <v>206</v>
      </c>
      <c r="H112" s="539" t="s">
        <v>8915</v>
      </c>
      <c r="I112" s="539"/>
      <c r="J112" s="539"/>
      <c r="K112" s="539"/>
      <c r="L112" s="539"/>
      <c r="M112" s="539"/>
      <c r="N112" s="224"/>
    </row>
    <row r="113" spans="1:14" s="6" customFormat="1" ht="45.75" customHeight="1" x14ac:dyDescent="0.25">
      <c r="A113" s="7"/>
      <c r="B113" s="544"/>
      <c r="C113" s="538"/>
      <c r="D113" s="541"/>
      <c r="E113" s="541"/>
      <c r="F113" s="538"/>
      <c r="G113" s="538"/>
      <c r="H113" s="176" t="s">
        <v>205</v>
      </c>
      <c r="I113" s="176" t="s">
        <v>204</v>
      </c>
      <c r="J113" s="176" t="s">
        <v>203</v>
      </c>
      <c r="K113" s="176" t="s">
        <v>202</v>
      </c>
      <c r="L113" s="176" t="s">
        <v>201</v>
      </c>
      <c r="M113" s="176" t="s">
        <v>200</v>
      </c>
      <c r="N113" s="254"/>
    </row>
    <row r="114" spans="1:14" ht="63.75" x14ac:dyDescent="0.25">
      <c r="A114" s="221"/>
      <c r="B114" s="188" t="s">
        <v>48</v>
      </c>
      <c r="C114" s="210">
        <v>3</v>
      </c>
      <c r="D114" s="211" t="s">
        <v>7529</v>
      </c>
      <c r="E114" s="81" t="s">
        <v>3856</v>
      </c>
      <c r="F114" s="209" t="s">
        <v>4515</v>
      </c>
      <c r="G114" s="135" t="s">
        <v>162</v>
      </c>
      <c r="H114" s="206"/>
      <c r="I114" s="206"/>
      <c r="J114" s="206"/>
      <c r="K114" s="206"/>
      <c r="L114" s="206"/>
      <c r="M114" s="206"/>
    </row>
    <row r="115" spans="1:14" ht="120.75" customHeight="1" x14ac:dyDescent="0.25">
      <c r="A115" s="221"/>
      <c r="B115" s="207" t="s">
        <v>59</v>
      </c>
      <c r="C115" s="208">
        <v>3</v>
      </c>
      <c r="D115" s="212" t="s">
        <v>2116</v>
      </c>
      <c r="E115" s="135" t="s">
        <v>10446</v>
      </c>
      <c r="F115" s="216" t="s">
        <v>10815</v>
      </c>
      <c r="G115" s="135" t="s">
        <v>161</v>
      </c>
      <c r="H115" s="206"/>
      <c r="I115" s="206"/>
      <c r="J115" s="206"/>
      <c r="K115" s="206"/>
      <c r="L115" s="206"/>
      <c r="M115" s="206"/>
    </row>
    <row r="116" spans="1:14" ht="51" x14ac:dyDescent="0.25">
      <c r="A116" s="221"/>
      <c r="B116" s="188" t="s">
        <v>60</v>
      </c>
      <c r="C116" s="210">
        <v>3</v>
      </c>
      <c r="D116" s="211" t="s">
        <v>2129</v>
      </c>
      <c r="E116" s="81" t="s">
        <v>11042</v>
      </c>
      <c r="F116" s="209" t="s">
        <v>4533</v>
      </c>
      <c r="G116" s="135" t="s">
        <v>162</v>
      </c>
      <c r="H116" s="206"/>
      <c r="I116" s="206"/>
      <c r="J116" s="206"/>
      <c r="K116" s="206"/>
      <c r="L116" s="206"/>
      <c r="M116" s="206"/>
    </row>
    <row r="117" spans="1:14" ht="91.5" customHeight="1" x14ac:dyDescent="0.25">
      <c r="A117" s="221"/>
      <c r="B117" s="188" t="s">
        <v>61</v>
      </c>
      <c r="C117" s="210">
        <v>3</v>
      </c>
      <c r="D117" s="211" t="s">
        <v>2142</v>
      </c>
      <c r="E117" s="81" t="s">
        <v>11042</v>
      </c>
      <c r="F117" s="209" t="s">
        <v>4548</v>
      </c>
      <c r="G117" s="135" t="s">
        <v>162</v>
      </c>
      <c r="H117" s="206"/>
      <c r="I117" s="206"/>
      <c r="J117" s="206"/>
      <c r="K117" s="206"/>
      <c r="L117" s="206"/>
      <c r="M117" s="206"/>
    </row>
    <row r="118" spans="1:14" ht="119.25" customHeight="1" x14ac:dyDescent="0.25">
      <c r="A118" s="221"/>
      <c r="B118" s="188" t="s">
        <v>62</v>
      </c>
      <c r="C118" s="210">
        <v>3</v>
      </c>
      <c r="D118" s="211" t="s">
        <v>2154</v>
      </c>
      <c r="E118" s="81" t="s">
        <v>11042</v>
      </c>
      <c r="F118" s="209" t="s">
        <v>4563</v>
      </c>
      <c r="G118" s="135" t="s">
        <v>162</v>
      </c>
      <c r="H118" s="206"/>
      <c r="I118" s="206"/>
      <c r="J118" s="206"/>
      <c r="K118" s="206"/>
      <c r="L118" s="206"/>
      <c r="M118" s="206"/>
    </row>
    <row r="119" spans="1:14" ht="90.75" customHeight="1" x14ac:dyDescent="0.25">
      <c r="A119" s="221"/>
      <c r="B119" s="207" t="s">
        <v>63</v>
      </c>
      <c r="C119" s="208">
        <v>3</v>
      </c>
      <c r="D119" s="212" t="s">
        <v>2167</v>
      </c>
      <c r="E119" s="81" t="s">
        <v>11042</v>
      </c>
      <c r="F119" s="216" t="s">
        <v>8780</v>
      </c>
      <c r="G119" s="135" t="s">
        <v>161</v>
      </c>
      <c r="H119" s="206"/>
      <c r="I119" s="206"/>
      <c r="J119" s="206"/>
      <c r="K119" s="206"/>
      <c r="L119" s="206"/>
      <c r="M119" s="206"/>
    </row>
    <row r="120" spans="1:14" x14ac:dyDescent="0.25">
      <c r="A120" s="221"/>
      <c r="B120" s="207" t="s">
        <v>64</v>
      </c>
      <c r="C120" s="208">
        <v>3</v>
      </c>
      <c r="D120" s="212" t="s">
        <v>2180</v>
      </c>
      <c r="E120" s="81" t="s">
        <v>11042</v>
      </c>
      <c r="F120" s="209" t="s">
        <v>4590</v>
      </c>
      <c r="G120" s="135" t="s">
        <v>161</v>
      </c>
      <c r="H120" s="206"/>
      <c r="I120" s="206"/>
      <c r="J120" s="206"/>
      <c r="K120" s="206"/>
      <c r="L120" s="206"/>
      <c r="M120" s="206"/>
    </row>
    <row r="121" spans="1:14" ht="69.75" customHeight="1" x14ac:dyDescent="0.25">
      <c r="A121" s="221"/>
      <c r="B121" s="188" t="s">
        <v>65</v>
      </c>
      <c r="C121" s="210">
        <v>3</v>
      </c>
      <c r="D121" s="211" t="s">
        <v>2193</v>
      </c>
      <c r="E121" s="81" t="s">
        <v>11042</v>
      </c>
      <c r="F121" s="209" t="s">
        <v>4604</v>
      </c>
      <c r="G121" s="135" t="s">
        <v>162</v>
      </c>
      <c r="H121" s="206"/>
      <c r="I121" s="206"/>
      <c r="J121" s="206"/>
      <c r="K121" s="206"/>
      <c r="L121" s="206"/>
      <c r="M121" s="206"/>
    </row>
    <row r="122" spans="1:14" ht="135" customHeight="1" x14ac:dyDescent="0.25">
      <c r="A122" s="221"/>
      <c r="B122" s="188" t="s">
        <v>116</v>
      </c>
      <c r="C122" s="210">
        <v>3</v>
      </c>
      <c r="D122" s="211" t="s">
        <v>2206</v>
      </c>
      <c r="E122" s="81" t="s">
        <v>11042</v>
      </c>
      <c r="F122" s="209" t="s">
        <v>4619</v>
      </c>
      <c r="G122" s="135" t="s">
        <v>162</v>
      </c>
      <c r="H122" s="206"/>
      <c r="I122" s="206"/>
      <c r="J122" s="206"/>
      <c r="K122" s="206"/>
      <c r="L122" s="206"/>
      <c r="M122" s="206"/>
    </row>
    <row r="123" spans="1:14" ht="10.15" customHeight="1" x14ac:dyDescent="0.25">
      <c r="B123" s="184"/>
      <c r="C123" s="183"/>
      <c r="D123" s="182"/>
      <c r="E123" s="181"/>
      <c r="F123" s="181"/>
      <c r="G123" s="182"/>
      <c r="H123" s="181"/>
      <c r="I123" s="181"/>
      <c r="J123" s="181"/>
      <c r="K123" s="181"/>
      <c r="L123" s="181"/>
      <c r="M123" s="181"/>
    </row>
    <row r="124" spans="1:14" ht="18.75" x14ac:dyDescent="0.25">
      <c r="B124" s="462" t="s">
        <v>124</v>
      </c>
      <c r="C124" s="462"/>
      <c r="D124" s="462"/>
      <c r="E124" s="462"/>
      <c r="F124" s="462"/>
      <c r="G124" s="462"/>
      <c r="H124" s="462"/>
      <c r="I124" s="462"/>
      <c r="J124" s="462"/>
      <c r="K124" s="462"/>
      <c r="L124" s="462"/>
      <c r="M124" s="462"/>
    </row>
    <row r="125" spans="1:14" ht="10.15" hidden="1" customHeight="1" x14ac:dyDescent="0.25">
      <c r="B125" s="180"/>
      <c r="C125" s="179"/>
      <c r="D125" s="178"/>
      <c r="E125" s="177"/>
      <c r="F125" s="177"/>
      <c r="G125" s="178"/>
      <c r="H125" s="177"/>
      <c r="I125" s="177"/>
      <c r="J125" s="177"/>
      <c r="K125" s="177"/>
      <c r="L125" s="177"/>
      <c r="M125" s="177"/>
    </row>
    <row r="126" spans="1:14" s="6" customFormat="1" ht="70.5" customHeight="1" x14ac:dyDescent="0.25">
      <c r="A126" s="7"/>
      <c r="B126" s="543" t="s">
        <v>17</v>
      </c>
      <c r="C126" s="537" t="s">
        <v>209</v>
      </c>
      <c r="D126" s="540" t="s">
        <v>18</v>
      </c>
      <c r="E126" s="540" t="s">
        <v>208</v>
      </c>
      <c r="F126" s="537" t="s">
        <v>207</v>
      </c>
      <c r="G126" s="537" t="s">
        <v>206</v>
      </c>
      <c r="H126" s="539" t="s">
        <v>8915</v>
      </c>
      <c r="I126" s="539"/>
      <c r="J126" s="539"/>
      <c r="K126" s="539"/>
      <c r="L126" s="539"/>
      <c r="M126" s="539"/>
      <c r="N126" s="224"/>
    </row>
    <row r="127" spans="1:14" s="6" customFormat="1" ht="48" customHeight="1" x14ac:dyDescent="0.25">
      <c r="A127" s="7"/>
      <c r="B127" s="544"/>
      <c r="C127" s="538"/>
      <c r="D127" s="541"/>
      <c r="E127" s="541"/>
      <c r="F127" s="538"/>
      <c r="G127" s="538"/>
      <c r="H127" s="176" t="s">
        <v>205</v>
      </c>
      <c r="I127" s="176" t="s">
        <v>204</v>
      </c>
      <c r="J127" s="176" t="s">
        <v>203</v>
      </c>
      <c r="K127" s="176" t="s">
        <v>202</v>
      </c>
      <c r="L127" s="176" t="s">
        <v>201</v>
      </c>
      <c r="M127" s="176" t="s">
        <v>200</v>
      </c>
      <c r="N127" s="254"/>
    </row>
    <row r="128" spans="1:14" ht="73.5" customHeight="1" x14ac:dyDescent="0.25">
      <c r="B128" s="188" t="s">
        <v>48</v>
      </c>
      <c r="C128" s="210">
        <v>3</v>
      </c>
      <c r="D128" s="211" t="s">
        <v>7529</v>
      </c>
      <c r="E128" s="81" t="s">
        <v>3856</v>
      </c>
      <c r="F128" s="209" t="s">
        <v>4633</v>
      </c>
      <c r="G128" s="135" t="s">
        <v>162</v>
      </c>
      <c r="H128" s="206"/>
      <c r="I128" s="206"/>
      <c r="J128" s="206"/>
      <c r="K128" s="206"/>
      <c r="L128" s="206"/>
      <c r="M128" s="206"/>
    </row>
    <row r="129" spans="1:14" ht="110.25" customHeight="1" x14ac:dyDescent="0.25">
      <c r="B129" s="207" t="s">
        <v>66</v>
      </c>
      <c r="C129" s="208">
        <v>3</v>
      </c>
      <c r="D129" s="212" t="s">
        <v>2220</v>
      </c>
      <c r="E129" s="81" t="s">
        <v>10447</v>
      </c>
      <c r="F129" s="216" t="s">
        <v>10236</v>
      </c>
      <c r="G129" s="135" t="s">
        <v>161</v>
      </c>
      <c r="H129" s="206"/>
      <c r="I129" s="206"/>
      <c r="J129" s="206"/>
      <c r="K129" s="206"/>
      <c r="L129" s="206"/>
      <c r="M129" s="206"/>
    </row>
    <row r="130" spans="1:14" ht="90.75" customHeight="1" x14ac:dyDescent="0.25">
      <c r="B130" s="188" t="s">
        <v>67</v>
      </c>
      <c r="C130" s="210">
        <v>3</v>
      </c>
      <c r="D130" s="211" t="s">
        <v>2234</v>
      </c>
      <c r="E130" s="81" t="s">
        <v>11042</v>
      </c>
      <c r="F130" s="216" t="s">
        <v>4651</v>
      </c>
      <c r="G130" s="135" t="s">
        <v>162</v>
      </c>
      <c r="H130" s="206"/>
      <c r="I130" s="206"/>
      <c r="J130" s="206"/>
      <c r="K130" s="206"/>
      <c r="L130" s="206"/>
      <c r="M130" s="206"/>
    </row>
    <row r="131" spans="1:14" ht="45.75" customHeight="1" x14ac:dyDescent="0.25">
      <c r="B131" s="188" t="s">
        <v>68</v>
      </c>
      <c r="C131" s="210">
        <v>3</v>
      </c>
      <c r="D131" s="211" t="s">
        <v>2142</v>
      </c>
      <c r="E131" s="81" t="s">
        <v>11042</v>
      </c>
      <c r="F131" s="216" t="s">
        <v>4666</v>
      </c>
      <c r="G131" s="135" t="s">
        <v>162</v>
      </c>
      <c r="H131" s="206"/>
      <c r="I131" s="206"/>
      <c r="J131" s="206"/>
      <c r="K131" s="206"/>
      <c r="L131" s="206"/>
      <c r="M131" s="206"/>
    </row>
    <row r="132" spans="1:14" ht="106.5" customHeight="1" x14ac:dyDescent="0.25">
      <c r="B132" s="188" t="s">
        <v>69</v>
      </c>
      <c r="C132" s="210">
        <v>3</v>
      </c>
      <c r="D132" s="211" t="s">
        <v>2248</v>
      </c>
      <c r="E132" s="81" t="s">
        <v>11042</v>
      </c>
      <c r="F132" s="216" t="s">
        <v>4681</v>
      </c>
      <c r="G132" s="135" t="s">
        <v>162</v>
      </c>
      <c r="H132" s="206"/>
      <c r="I132" s="206"/>
      <c r="J132" s="206"/>
      <c r="K132" s="206"/>
      <c r="L132" s="206"/>
      <c r="M132" s="206"/>
    </row>
    <row r="133" spans="1:14" ht="38.25" x14ac:dyDescent="0.25">
      <c r="B133" s="207" t="s">
        <v>70</v>
      </c>
      <c r="C133" s="208">
        <v>3</v>
      </c>
      <c r="D133" s="212" t="s">
        <v>2262</v>
      </c>
      <c r="E133" s="81" t="s">
        <v>11042</v>
      </c>
      <c r="F133" s="216" t="s">
        <v>4696</v>
      </c>
      <c r="G133" s="135" t="s">
        <v>161</v>
      </c>
      <c r="H133" s="206"/>
      <c r="I133" s="206"/>
      <c r="J133" s="206"/>
      <c r="K133" s="206"/>
      <c r="L133" s="206"/>
      <c r="M133" s="206"/>
    </row>
    <row r="134" spans="1:14" x14ac:dyDescent="0.25">
      <c r="B134" s="207" t="s">
        <v>71</v>
      </c>
      <c r="C134" s="208">
        <v>3</v>
      </c>
      <c r="D134" s="212" t="s">
        <v>2180</v>
      </c>
      <c r="E134" s="81" t="s">
        <v>11042</v>
      </c>
      <c r="F134" s="216" t="s">
        <v>2180</v>
      </c>
      <c r="G134" s="135" t="s">
        <v>161</v>
      </c>
      <c r="H134" s="206"/>
      <c r="I134" s="206"/>
      <c r="J134" s="206"/>
      <c r="K134" s="206"/>
      <c r="L134" s="206"/>
      <c r="M134" s="206"/>
    </row>
    <row r="135" spans="1:14" ht="38.25" x14ac:dyDescent="0.25">
      <c r="B135" s="188" t="s">
        <v>72</v>
      </c>
      <c r="C135" s="210">
        <v>3</v>
      </c>
      <c r="D135" s="211" t="s">
        <v>2193</v>
      </c>
      <c r="E135" s="81" t="s">
        <v>11042</v>
      </c>
      <c r="F135" s="216" t="s">
        <v>4718</v>
      </c>
      <c r="G135" s="135" t="s">
        <v>162</v>
      </c>
      <c r="H135" s="206"/>
      <c r="I135" s="206"/>
      <c r="J135" s="206"/>
      <c r="K135" s="206"/>
      <c r="L135" s="206"/>
      <c r="M135" s="206"/>
    </row>
    <row r="136" spans="1:14" ht="105" customHeight="1" x14ac:dyDescent="0.25">
      <c r="B136" s="188" t="s">
        <v>117</v>
      </c>
      <c r="C136" s="210">
        <v>3</v>
      </c>
      <c r="D136" s="211" t="s">
        <v>2278</v>
      </c>
      <c r="E136" s="81" t="s">
        <v>11042</v>
      </c>
      <c r="F136" s="216" t="s">
        <v>4733</v>
      </c>
      <c r="G136" s="135" t="s">
        <v>162</v>
      </c>
      <c r="H136" s="206"/>
      <c r="I136" s="206"/>
      <c r="J136" s="206"/>
      <c r="K136" s="206"/>
      <c r="L136" s="206"/>
      <c r="M136" s="206"/>
    </row>
    <row r="137" spans="1:14" ht="10.15" customHeight="1" x14ac:dyDescent="0.25">
      <c r="B137" s="184"/>
      <c r="C137" s="183"/>
      <c r="D137" s="182"/>
      <c r="E137" s="181"/>
      <c r="F137" s="181"/>
      <c r="G137" s="182"/>
      <c r="H137" s="181"/>
      <c r="I137" s="181"/>
      <c r="J137" s="181"/>
      <c r="K137" s="181"/>
      <c r="L137" s="181"/>
      <c r="M137" s="181"/>
    </row>
    <row r="138" spans="1:14" ht="18.75" x14ac:dyDescent="0.25">
      <c r="B138" s="462" t="s">
        <v>125</v>
      </c>
      <c r="C138" s="462"/>
      <c r="D138" s="462"/>
      <c r="E138" s="462"/>
      <c r="F138" s="462"/>
      <c r="G138" s="462"/>
      <c r="H138" s="462"/>
      <c r="I138" s="462"/>
      <c r="J138" s="462"/>
      <c r="K138" s="462"/>
      <c r="L138" s="462"/>
      <c r="M138" s="462"/>
    </row>
    <row r="139" spans="1:14" ht="10.15" hidden="1" customHeight="1" x14ac:dyDescent="0.25">
      <c r="B139" s="180"/>
      <c r="C139" s="179"/>
      <c r="D139" s="178"/>
      <c r="E139" s="177"/>
      <c r="F139" s="177"/>
      <c r="G139" s="178"/>
      <c r="H139" s="177"/>
      <c r="I139" s="177"/>
      <c r="J139" s="177"/>
      <c r="K139" s="177"/>
      <c r="L139" s="177"/>
      <c r="M139" s="177"/>
    </row>
    <row r="140" spans="1:14" s="6" customFormat="1" ht="70.5" customHeight="1" x14ac:dyDescent="0.25">
      <c r="A140" s="7"/>
      <c r="B140" s="543" t="s">
        <v>17</v>
      </c>
      <c r="C140" s="537" t="s">
        <v>209</v>
      </c>
      <c r="D140" s="540" t="s">
        <v>18</v>
      </c>
      <c r="E140" s="540" t="s">
        <v>208</v>
      </c>
      <c r="F140" s="537" t="s">
        <v>207</v>
      </c>
      <c r="G140" s="537" t="s">
        <v>206</v>
      </c>
      <c r="H140" s="539" t="s">
        <v>8915</v>
      </c>
      <c r="I140" s="539"/>
      <c r="J140" s="539"/>
      <c r="K140" s="539"/>
      <c r="L140" s="539"/>
      <c r="M140" s="539"/>
      <c r="N140" s="224"/>
    </row>
    <row r="141" spans="1:14" s="6" customFormat="1" ht="45.75" customHeight="1" x14ac:dyDescent="0.25">
      <c r="A141" s="7"/>
      <c r="B141" s="544"/>
      <c r="C141" s="538"/>
      <c r="D141" s="541"/>
      <c r="E141" s="541"/>
      <c r="F141" s="538"/>
      <c r="G141" s="538"/>
      <c r="H141" s="176" t="s">
        <v>205</v>
      </c>
      <c r="I141" s="176" t="s">
        <v>204</v>
      </c>
      <c r="J141" s="176" t="s">
        <v>203</v>
      </c>
      <c r="K141" s="176" t="s">
        <v>202</v>
      </c>
      <c r="L141" s="176" t="s">
        <v>201</v>
      </c>
      <c r="M141" s="176" t="s">
        <v>200</v>
      </c>
      <c r="N141" s="254"/>
    </row>
    <row r="142" spans="1:14" ht="63.75" x14ac:dyDescent="0.25">
      <c r="B142" s="188" t="s">
        <v>48</v>
      </c>
      <c r="C142" s="210">
        <v>3</v>
      </c>
      <c r="D142" s="211" t="s">
        <v>7529</v>
      </c>
      <c r="E142" s="81" t="s">
        <v>3856</v>
      </c>
      <c r="F142" s="209" t="s">
        <v>4747</v>
      </c>
      <c r="G142" s="135" t="s">
        <v>162</v>
      </c>
      <c r="H142" s="206"/>
      <c r="I142" s="206"/>
      <c r="J142" s="206"/>
      <c r="K142" s="206"/>
      <c r="L142" s="206"/>
      <c r="M142" s="206"/>
    </row>
    <row r="143" spans="1:14" ht="115.5" customHeight="1" x14ac:dyDescent="0.25">
      <c r="B143" s="207" t="s">
        <v>73</v>
      </c>
      <c r="C143" s="208">
        <v>3</v>
      </c>
      <c r="D143" s="212" t="s">
        <v>2292</v>
      </c>
      <c r="E143" s="81" t="s">
        <v>3908</v>
      </c>
      <c r="F143" s="216" t="s">
        <v>10237</v>
      </c>
      <c r="G143" s="135" t="s">
        <v>161</v>
      </c>
      <c r="H143" s="206"/>
      <c r="I143" s="206"/>
      <c r="J143" s="206"/>
      <c r="K143" s="206"/>
      <c r="L143" s="206"/>
      <c r="M143" s="206"/>
    </row>
    <row r="144" spans="1:14" ht="98.25" customHeight="1" x14ac:dyDescent="0.25">
      <c r="B144" s="188" t="s">
        <v>74</v>
      </c>
      <c r="C144" s="210">
        <v>3</v>
      </c>
      <c r="D144" s="211" t="s">
        <v>2306</v>
      </c>
      <c r="E144" s="81" t="s">
        <v>11042</v>
      </c>
      <c r="F144" s="216" t="s">
        <v>4765</v>
      </c>
      <c r="G144" s="135" t="s">
        <v>162</v>
      </c>
      <c r="H144" s="206"/>
      <c r="I144" s="206"/>
      <c r="J144" s="206"/>
      <c r="K144" s="206"/>
      <c r="L144" s="206"/>
      <c r="M144" s="206"/>
    </row>
    <row r="145" spans="1:14" ht="52.5" customHeight="1" x14ac:dyDescent="0.25">
      <c r="B145" s="188" t="s">
        <v>75</v>
      </c>
      <c r="C145" s="210">
        <v>3</v>
      </c>
      <c r="D145" s="211" t="s">
        <v>2142</v>
      </c>
      <c r="E145" s="81" t="s">
        <v>11042</v>
      </c>
      <c r="F145" s="216" t="s">
        <v>4666</v>
      </c>
      <c r="G145" s="135" t="s">
        <v>162</v>
      </c>
      <c r="H145" s="206"/>
      <c r="I145" s="206"/>
      <c r="J145" s="206"/>
      <c r="K145" s="206"/>
      <c r="L145" s="206"/>
      <c r="M145" s="206"/>
    </row>
    <row r="146" spans="1:14" ht="111" customHeight="1" x14ac:dyDescent="0.25">
      <c r="B146" s="188" t="s">
        <v>76</v>
      </c>
      <c r="C146" s="210">
        <v>3</v>
      </c>
      <c r="D146" s="211" t="s">
        <v>2320</v>
      </c>
      <c r="E146" s="81" t="s">
        <v>11042</v>
      </c>
      <c r="F146" s="216" t="s">
        <v>4782</v>
      </c>
      <c r="G146" s="135" t="s">
        <v>162</v>
      </c>
      <c r="H146" s="206"/>
      <c r="I146" s="206"/>
      <c r="J146" s="206"/>
      <c r="K146" s="206"/>
      <c r="L146" s="206"/>
      <c r="M146" s="206"/>
    </row>
    <row r="147" spans="1:14" ht="78" customHeight="1" x14ac:dyDescent="0.25">
      <c r="B147" s="207" t="s">
        <v>77</v>
      </c>
      <c r="C147" s="208">
        <v>3</v>
      </c>
      <c r="D147" s="212" t="s">
        <v>2334</v>
      </c>
      <c r="E147" s="81" t="s">
        <v>11042</v>
      </c>
      <c r="F147" s="216" t="s">
        <v>4797</v>
      </c>
      <c r="G147" s="135" t="s">
        <v>161</v>
      </c>
      <c r="H147" s="206"/>
      <c r="I147" s="206"/>
      <c r="J147" s="206"/>
      <c r="K147" s="206"/>
      <c r="L147" s="206"/>
      <c r="M147" s="206"/>
    </row>
    <row r="148" spans="1:14" x14ac:dyDescent="0.25">
      <c r="B148" s="207" t="s">
        <v>78</v>
      </c>
      <c r="C148" s="208">
        <v>3</v>
      </c>
      <c r="D148" s="212" t="s">
        <v>2180</v>
      </c>
      <c r="E148" s="81" t="s">
        <v>11042</v>
      </c>
      <c r="F148" s="216" t="s">
        <v>2180</v>
      </c>
      <c r="G148" s="135" t="s">
        <v>161</v>
      </c>
      <c r="H148" s="206"/>
      <c r="I148" s="206"/>
      <c r="J148" s="206"/>
      <c r="K148" s="206"/>
      <c r="L148" s="206"/>
      <c r="M148" s="206"/>
    </row>
    <row r="149" spans="1:14" ht="38.25" x14ac:dyDescent="0.25">
      <c r="B149" s="188" t="s">
        <v>79</v>
      </c>
      <c r="C149" s="210">
        <v>3</v>
      </c>
      <c r="D149" s="211" t="s">
        <v>2193</v>
      </c>
      <c r="E149" s="81" t="s">
        <v>11042</v>
      </c>
      <c r="F149" s="216" t="s">
        <v>4718</v>
      </c>
      <c r="G149" s="135" t="s">
        <v>162</v>
      </c>
      <c r="H149" s="206"/>
      <c r="I149" s="206"/>
      <c r="J149" s="206"/>
      <c r="K149" s="206"/>
      <c r="L149" s="206"/>
      <c r="M149" s="206"/>
    </row>
    <row r="150" spans="1:14" ht="96" customHeight="1" x14ac:dyDescent="0.25">
      <c r="B150" s="188" t="s">
        <v>118</v>
      </c>
      <c r="C150" s="210">
        <v>3</v>
      </c>
      <c r="D150" s="211" t="s">
        <v>2350</v>
      </c>
      <c r="E150" s="81" t="s">
        <v>11042</v>
      </c>
      <c r="F150" s="216" t="s">
        <v>4817</v>
      </c>
      <c r="G150" s="135" t="s">
        <v>162</v>
      </c>
      <c r="H150" s="206"/>
      <c r="I150" s="206"/>
      <c r="J150" s="206"/>
      <c r="K150" s="206"/>
      <c r="L150" s="206"/>
      <c r="M150" s="206"/>
    </row>
    <row r="151" spans="1:14" ht="10.15" customHeight="1" x14ac:dyDescent="0.25">
      <c r="B151" s="184"/>
      <c r="C151" s="183"/>
      <c r="D151" s="182"/>
      <c r="E151" s="181"/>
      <c r="F151" s="181"/>
      <c r="G151" s="182"/>
      <c r="H151" s="181"/>
      <c r="I151" s="181"/>
      <c r="J151" s="181"/>
      <c r="K151" s="181"/>
      <c r="L151" s="181"/>
      <c r="M151" s="181"/>
    </row>
    <row r="152" spans="1:14" ht="18.75" x14ac:dyDescent="0.25">
      <c r="B152" s="462" t="s">
        <v>221</v>
      </c>
      <c r="C152" s="462"/>
      <c r="D152" s="462"/>
      <c r="E152" s="462"/>
      <c r="F152" s="462"/>
      <c r="G152" s="462"/>
      <c r="H152" s="462"/>
      <c r="I152" s="462"/>
      <c r="J152" s="462"/>
      <c r="K152" s="462"/>
      <c r="L152" s="462"/>
      <c r="M152" s="462"/>
    </row>
    <row r="153" spans="1:14" ht="10.15" hidden="1" customHeight="1" x14ac:dyDescent="0.25">
      <c r="B153" s="180"/>
      <c r="C153" s="179"/>
      <c r="D153" s="178"/>
      <c r="E153" s="177"/>
      <c r="F153" s="177"/>
      <c r="G153" s="178"/>
      <c r="H153" s="177"/>
      <c r="I153" s="177"/>
      <c r="J153" s="177"/>
      <c r="K153" s="177"/>
      <c r="L153" s="177"/>
      <c r="M153" s="177"/>
    </row>
    <row r="154" spans="1:14" s="6" customFormat="1" ht="55.15" customHeight="1" x14ac:dyDescent="0.25">
      <c r="A154" s="7"/>
      <c r="B154" s="543" t="s">
        <v>17</v>
      </c>
      <c r="C154" s="537" t="s">
        <v>209</v>
      </c>
      <c r="D154" s="540" t="s">
        <v>18</v>
      </c>
      <c r="E154" s="540" t="s">
        <v>208</v>
      </c>
      <c r="F154" s="537" t="s">
        <v>207</v>
      </c>
      <c r="G154" s="537" t="s">
        <v>206</v>
      </c>
      <c r="H154" s="539" t="s">
        <v>8915</v>
      </c>
      <c r="I154" s="539"/>
      <c r="J154" s="539"/>
      <c r="K154" s="539"/>
      <c r="L154" s="539"/>
      <c r="M154" s="539"/>
      <c r="N154" s="224"/>
    </row>
    <row r="155" spans="1:14" s="6" customFormat="1" ht="55.15" customHeight="1" x14ac:dyDescent="0.25">
      <c r="A155" s="7"/>
      <c r="B155" s="544"/>
      <c r="C155" s="538"/>
      <c r="D155" s="541"/>
      <c r="E155" s="541"/>
      <c r="F155" s="538"/>
      <c r="G155" s="538"/>
      <c r="H155" s="176" t="s">
        <v>205</v>
      </c>
      <c r="I155" s="176" t="s">
        <v>204</v>
      </c>
      <c r="J155" s="176" t="s">
        <v>203</v>
      </c>
      <c r="K155" s="176" t="s">
        <v>202</v>
      </c>
      <c r="L155" s="176" t="s">
        <v>201</v>
      </c>
      <c r="M155" s="176" t="s">
        <v>200</v>
      </c>
      <c r="N155" s="254"/>
    </row>
    <row r="156" spans="1:14" ht="63.75" x14ac:dyDescent="0.25">
      <c r="B156" s="188" t="s">
        <v>48</v>
      </c>
      <c r="C156" s="210">
        <v>3</v>
      </c>
      <c r="D156" s="211" t="s">
        <v>7529</v>
      </c>
      <c r="E156" s="81" t="s">
        <v>3856</v>
      </c>
      <c r="F156" s="209" t="s">
        <v>4831</v>
      </c>
      <c r="G156" s="135" t="s">
        <v>162</v>
      </c>
      <c r="H156" s="206"/>
      <c r="I156" s="206"/>
      <c r="J156" s="206"/>
      <c r="K156" s="206"/>
      <c r="L156" s="206"/>
      <c r="M156" s="206"/>
    </row>
    <row r="157" spans="1:14" ht="194.25" customHeight="1" x14ac:dyDescent="0.25">
      <c r="B157" s="207" t="s">
        <v>80</v>
      </c>
      <c r="C157" s="208">
        <v>3</v>
      </c>
      <c r="D157" s="212" t="s">
        <v>2364</v>
      </c>
      <c r="E157" s="189" t="s">
        <v>3938</v>
      </c>
      <c r="F157" s="209" t="s">
        <v>10238</v>
      </c>
      <c r="G157" s="135" t="s">
        <v>161</v>
      </c>
      <c r="H157" s="206"/>
      <c r="I157" s="206"/>
      <c r="J157" s="206"/>
      <c r="K157" s="206"/>
      <c r="L157" s="206"/>
      <c r="M157" s="206"/>
    </row>
    <row r="158" spans="1:14" ht="63.75" customHeight="1" x14ac:dyDescent="0.25">
      <c r="B158" s="188" t="s">
        <v>81</v>
      </c>
      <c r="C158" s="210">
        <v>3</v>
      </c>
      <c r="D158" s="211" t="s">
        <v>2378</v>
      </c>
      <c r="E158" s="81" t="s">
        <v>11042</v>
      </c>
      <c r="F158" s="216" t="s">
        <v>4849</v>
      </c>
      <c r="G158" s="135" t="s">
        <v>162</v>
      </c>
      <c r="H158" s="206"/>
      <c r="I158" s="206"/>
      <c r="J158" s="206"/>
      <c r="K158" s="206"/>
      <c r="L158" s="206"/>
      <c r="M158" s="206"/>
    </row>
    <row r="159" spans="1:14" ht="43.5" customHeight="1" x14ac:dyDescent="0.25">
      <c r="B159" s="188" t="s">
        <v>82</v>
      </c>
      <c r="C159" s="210">
        <v>3</v>
      </c>
      <c r="D159" s="211" t="s">
        <v>2142</v>
      </c>
      <c r="E159" s="81" t="s">
        <v>11042</v>
      </c>
      <c r="F159" s="216" t="s">
        <v>4666</v>
      </c>
      <c r="G159" s="135" t="s">
        <v>162</v>
      </c>
      <c r="H159" s="206"/>
      <c r="I159" s="206"/>
      <c r="J159" s="206"/>
      <c r="K159" s="206"/>
      <c r="L159" s="206"/>
      <c r="M159" s="206"/>
    </row>
    <row r="160" spans="1:14" ht="78.75" customHeight="1" x14ac:dyDescent="0.25">
      <c r="B160" s="188" t="s">
        <v>83</v>
      </c>
      <c r="C160" s="210">
        <v>3</v>
      </c>
      <c r="D160" s="211" t="s">
        <v>2392</v>
      </c>
      <c r="E160" s="81" t="s">
        <v>11042</v>
      </c>
      <c r="F160" s="216" t="s">
        <v>4866</v>
      </c>
      <c r="G160" s="135" t="s">
        <v>162</v>
      </c>
      <c r="H160" s="206"/>
      <c r="I160" s="206"/>
      <c r="J160" s="206"/>
      <c r="K160" s="206"/>
      <c r="L160" s="206"/>
      <c r="M160" s="206"/>
    </row>
    <row r="161" spans="1:14" ht="56.25" customHeight="1" x14ac:dyDescent="0.25">
      <c r="B161" s="207" t="s">
        <v>84</v>
      </c>
      <c r="C161" s="208">
        <v>3</v>
      </c>
      <c r="D161" s="212" t="s">
        <v>2406</v>
      </c>
      <c r="E161" s="81" t="s">
        <v>11042</v>
      </c>
      <c r="F161" s="216" t="s">
        <v>4881</v>
      </c>
      <c r="G161" s="135" t="s">
        <v>161</v>
      </c>
      <c r="H161" s="206"/>
      <c r="I161" s="206"/>
      <c r="J161" s="206"/>
      <c r="K161" s="206"/>
      <c r="L161" s="206"/>
      <c r="M161" s="206"/>
    </row>
    <row r="162" spans="1:14" x14ac:dyDescent="0.25">
      <c r="B162" s="207" t="s">
        <v>85</v>
      </c>
      <c r="C162" s="208">
        <v>3</v>
      </c>
      <c r="D162" s="212" t="s">
        <v>2180</v>
      </c>
      <c r="E162" s="81" t="s">
        <v>11042</v>
      </c>
      <c r="F162" s="209" t="s">
        <v>2180</v>
      </c>
      <c r="G162" s="135" t="s">
        <v>161</v>
      </c>
      <c r="H162" s="206"/>
      <c r="I162" s="206"/>
      <c r="J162" s="206"/>
      <c r="K162" s="206"/>
      <c r="L162" s="206"/>
      <c r="M162" s="206"/>
    </row>
    <row r="163" spans="1:14" ht="43.5" customHeight="1" x14ac:dyDescent="0.25">
      <c r="B163" s="188" t="s">
        <v>86</v>
      </c>
      <c r="C163" s="210">
        <v>3</v>
      </c>
      <c r="D163" s="211" t="s">
        <v>2193</v>
      </c>
      <c r="E163" s="81" t="s">
        <v>11042</v>
      </c>
      <c r="F163" s="216" t="s">
        <v>4718</v>
      </c>
      <c r="G163" s="135" t="s">
        <v>162</v>
      </c>
      <c r="H163" s="206"/>
      <c r="I163" s="206"/>
      <c r="J163" s="206"/>
      <c r="K163" s="206"/>
      <c r="L163" s="206"/>
      <c r="M163" s="206"/>
    </row>
    <row r="164" spans="1:14" ht="72" customHeight="1" x14ac:dyDescent="0.25">
      <c r="B164" s="188" t="s">
        <v>119</v>
      </c>
      <c r="C164" s="210">
        <v>3</v>
      </c>
      <c r="D164" s="211" t="s">
        <v>2422</v>
      </c>
      <c r="E164" s="81" t="s">
        <v>11042</v>
      </c>
      <c r="F164" s="216" t="s">
        <v>4900</v>
      </c>
      <c r="G164" s="135" t="s">
        <v>162</v>
      </c>
      <c r="H164" s="206"/>
      <c r="I164" s="206"/>
      <c r="J164" s="206"/>
      <c r="K164" s="206"/>
      <c r="L164" s="206"/>
      <c r="M164" s="206"/>
    </row>
    <row r="165" spans="1:14" ht="10.15" customHeight="1" x14ac:dyDescent="0.25">
      <c r="B165" s="184"/>
      <c r="C165" s="183"/>
      <c r="D165" s="182"/>
      <c r="E165" s="181"/>
      <c r="F165" s="181"/>
      <c r="G165" s="182"/>
      <c r="H165" s="181"/>
      <c r="I165" s="181"/>
      <c r="J165" s="181"/>
      <c r="K165" s="181"/>
      <c r="L165" s="181"/>
      <c r="M165" s="181"/>
    </row>
    <row r="166" spans="1:14" ht="18.75" x14ac:dyDescent="0.25">
      <c r="B166" s="462" t="s">
        <v>220</v>
      </c>
      <c r="C166" s="462"/>
      <c r="D166" s="462"/>
      <c r="E166" s="462"/>
      <c r="F166" s="462"/>
      <c r="G166" s="462"/>
      <c r="H166" s="462"/>
      <c r="I166" s="462"/>
      <c r="J166" s="462"/>
      <c r="K166" s="462"/>
      <c r="L166" s="462"/>
      <c r="M166" s="462"/>
    </row>
    <row r="167" spans="1:14" ht="10.15" hidden="1" customHeight="1" x14ac:dyDescent="0.25">
      <c r="B167" s="180"/>
      <c r="C167" s="179"/>
      <c r="D167" s="178"/>
      <c r="E167" s="177"/>
      <c r="F167" s="177"/>
      <c r="G167" s="178"/>
      <c r="H167" s="177"/>
      <c r="I167" s="177"/>
      <c r="J167" s="177"/>
      <c r="K167" s="177"/>
      <c r="L167" s="177"/>
      <c r="M167" s="177"/>
    </row>
    <row r="168" spans="1:14" s="6" customFormat="1" ht="55.15" customHeight="1" x14ac:dyDescent="0.25">
      <c r="A168" s="7"/>
      <c r="B168" s="543" t="s">
        <v>17</v>
      </c>
      <c r="C168" s="537" t="s">
        <v>209</v>
      </c>
      <c r="D168" s="540" t="s">
        <v>18</v>
      </c>
      <c r="E168" s="540" t="s">
        <v>208</v>
      </c>
      <c r="F168" s="537" t="s">
        <v>207</v>
      </c>
      <c r="G168" s="537" t="s">
        <v>206</v>
      </c>
      <c r="H168" s="539" t="s">
        <v>8915</v>
      </c>
      <c r="I168" s="539"/>
      <c r="J168" s="539"/>
      <c r="K168" s="539"/>
      <c r="L168" s="539"/>
      <c r="M168" s="539"/>
      <c r="N168" s="224"/>
    </row>
    <row r="169" spans="1:14" s="6" customFormat="1" ht="55.15" customHeight="1" x14ac:dyDescent="0.25">
      <c r="A169" s="7"/>
      <c r="B169" s="544"/>
      <c r="C169" s="538"/>
      <c r="D169" s="541"/>
      <c r="E169" s="541"/>
      <c r="F169" s="538"/>
      <c r="G169" s="538"/>
      <c r="H169" s="176" t="s">
        <v>205</v>
      </c>
      <c r="I169" s="176" t="s">
        <v>204</v>
      </c>
      <c r="J169" s="176" t="s">
        <v>203</v>
      </c>
      <c r="K169" s="176" t="s">
        <v>202</v>
      </c>
      <c r="L169" s="176" t="s">
        <v>201</v>
      </c>
      <c r="M169" s="176" t="s">
        <v>200</v>
      </c>
      <c r="N169" s="254"/>
    </row>
    <row r="170" spans="1:14" ht="79.5" customHeight="1" x14ac:dyDescent="0.25">
      <c r="B170" s="188" t="s">
        <v>48</v>
      </c>
      <c r="C170" s="210">
        <v>3</v>
      </c>
      <c r="D170" s="211" t="s">
        <v>7529</v>
      </c>
      <c r="E170" s="81" t="s">
        <v>3856</v>
      </c>
      <c r="F170" s="209" t="s">
        <v>4913</v>
      </c>
      <c r="G170" s="135" t="s">
        <v>162</v>
      </c>
      <c r="H170" s="206"/>
      <c r="I170" s="206"/>
      <c r="J170" s="206"/>
      <c r="K170" s="206"/>
      <c r="L170" s="206"/>
      <c r="M170" s="206"/>
    </row>
    <row r="171" spans="1:14" ht="122.25" customHeight="1" x14ac:dyDescent="0.25">
      <c r="B171" s="207" t="s">
        <v>87</v>
      </c>
      <c r="C171" s="208">
        <v>3</v>
      </c>
      <c r="D171" s="212" t="s">
        <v>2436</v>
      </c>
      <c r="E171" s="81" t="s">
        <v>3968</v>
      </c>
      <c r="F171" s="216" t="s">
        <v>10239</v>
      </c>
      <c r="G171" s="135" t="s">
        <v>161</v>
      </c>
      <c r="H171" s="206"/>
      <c r="I171" s="206"/>
      <c r="J171" s="206"/>
      <c r="K171" s="206"/>
      <c r="L171" s="206"/>
      <c r="M171" s="206"/>
    </row>
    <row r="172" spans="1:14" ht="71.25" customHeight="1" x14ac:dyDescent="0.25">
      <c r="B172" s="188" t="s">
        <v>88</v>
      </c>
      <c r="C172" s="210">
        <v>3</v>
      </c>
      <c r="D172" s="211" t="s">
        <v>2450</v>
      </c>
      <c r="E172" s="81" t="s">
        <v>11042</v>
      </c>
      <c r="F172" s="216" t="s">
        <v>4931</v>
      </c>
      <c r="G172" s="135" t="s">
        <v>162</v>
      </c>
      <c r="H172" s="206"/>
      <c r="I172" s="206"/>
      <c r="J172" s="206"/>
      <c r="K172" s="206"/>
      <c r="L172" s="206"/>
      <c r="M172" s="206"/>
    </row>
    <row r="173" spans="1:14" ht="48.75" customHeight="1" x14ac:dyDescent="0.25">
      <c r="B173" s="188" t="s">
        <v>89</v>
      </c>
      <c r="C173" s="210">
        <v>3</v>
      </c>
      <c r="D173" s="211" t="s">
        <v>2142</v>
      </c>
      <c r="E173" s="81" t="s">
        <v>11042</v>
      </c>
      <c r="F173" s="216" t="s">
        <v>4666</v>
      </c>
      <c r="G173" s="135" t="s">
        <v>162</v>
      </c>
      <c r="H173" s="206"/>
      <c r="I173" s="206"/>
      <c r="J173" s="206"/>
      <c r="K173" s="206"/>
      <c r="L173" s="206"/>
      <c r="M173" s="206"/>
    </row>
    <row r="174" spans="1:14" ht="99" customHeight="1" x14ac:dyDescent="0.25">
      <c r="B174" s="188" t="s">
        <v>90</v>
      </c>
      <c r="C174" s="210">
        <v>3</v>
      </c>
      <c r="D174" s="211" t="s">
        <v>2463</v>
      </c>
      <c r="E174" s="81" t="s">
        <v>11042</v>
      </c>
      <c r="F174" s="216" t="s">
        <v>4949</v>
      </c>
      <c r="G174" s="135" t="s">
        <v>162</v>
      </c>
      <c r="H174" s="206"/>
      <c r="I174" s="206"/>
      <c r="J174" s="206"/>
      <c r="K174" s="206"/>
      <c r="L174" s="206"/>
      <c r="M174" s="206"/>
    </row>
    <row r="175" spans="1:14" ht="58.5" customHeight="1" x14ac:dyDescent="0.25">
      <c r="B175" s="207" t="s">
        <v>91</v>
      </c>
      <c r="C175" s="208">
        <v>3</v>
      </c>
      <c r="D175" s="212" t="s">
        <v>2477</v>
      </c>
      <c r="E175" s="81" t="s">
        <v>11042</v>
      </c>
      <c r="F175" s="216" t="s">
        <v>4964</v>
      </c>
      <c r="G175" s="135" t="s">
        <v>161</v>
      </c>
      <c r="H175" s="206"/>
      <c r="I175" s="206"/>
      <c r="J175" s="206"/>
      <c r="K175" s="206"/>
      <c r="L175" s="206"/>
      <c r="M175" s="206"/>
    </row>
    <row r="176" spans="1:14" x14ac:dyDescent="0.25">
      <c r="B176" s="207" t="s">
        <v>92</v>
      </c>
      <c r="C176" s="208">
        <v>3</v>
      </c>
      <c r="D176" s="212" t="s">
        <v>2180</v>
      </c>
      <c r="E176" s="81" t="s">
        <v>11042</v>
      </c>
      <c r="F176" s="216" t="s">
        <v>2180</v>
      </c>
      <c r="G176" s="135" t="s">
        <v>161</v>
      </c>
      <c r="H176" s="206"/>
      <c r="I176" s="206"/>
      <c r="J176" s="206"/>
      <c r="K176" s="206"/>
      <c r="L176" s="206"/>
      <c r="M176" s="206"/>
    </row>
    <row r="177" spans="1:14" ht="38.25" x14ac:dyDescent="0.25">
      <c r="B177" s="188" t="s">
        <v>93</v>
      </c>
      <c r="C177" s="210">
        <v>3</v>
      </c>
      <c r="D177" s="211" t="s">
        <v>2193</v>
      </c>
      <c r="E177" s="81" t="s">
        <v>11042</v>
      </c>
      <c r="F177" s="216" t="s">
        <v>4718</v>
      </c>
      <c r="G177" s="135" t="s">
        <v>162</v>
      </c>
      <c r="H177" s="206"/>
      <c r="I177" s="206"/>
      <c r="J177" s="206"/>
      <c r="K177" s="206"/>
      <c r="L177" s="206"/>
      <c r="M177" s="206"/>
    </row>
    <row r="178" spans="1:14" ht="99.75" customHeight="1" x14ac:dyDescent="0.25">
      <c r="B178" s="188" t="s">
        <v>94</v>
      </c>
      <c r="C178" s="210">
        <v>3</v>
      </c>
      <c r="D178" s="211" t="s">
        <v>2493</v>
      </c>
      <c r="E178" s="81" t="s">
        <v>11042</v>
      </c>
      <c r="F178" s="216" t="s">
        <v>4984</v>
      </c>
      <c r="G178" s="135" t="s">
        <v>162</v>
      </c>
      <c r="H178" s="206"/>
      <c r="I178" s="206"/>
      <c r="J178" s="206"/>
      <c r="K178" s="206"/>
      <c r="L178" s="206"/>
      <c r="M178" s="206"/>
    </row>
    <row r="179" spans="1:14" ht="147" customHeight="1" x14ac:dyDescent="0.25">
      <c r="B179" s="207" t="s">
        <v>95</v>
      </c>
      <c r="C179" s="208">
        <v>3</v>
      </c>
      <c r="D179" s="212" t="s">
        <v>2506</v>
      </c>
      <c r="E179" s="135" t="s">
        <v>3997</v>
      </c>
      <c r="F179" s="216" t="s">
        <v>4999</v>
      </c>
      <c r="G179" s="135" t="s">
        <v>161</v>
      </c>
      <c r="H179" s="206"/>
      <c r="I179" s="206"/>
      <c r="J179" s="206"/>
      <c r="K179" s="206"/>
      <c r="L179" s="206"/>
      <c r="M179" s="206"/>
    </row>
    <row r="180" spans="1:14" ht="123" customHeight="1" x14ac:dyDescent="0.25">
      <c r="B180" s="207" t="s">
        <v>96</v>
      </c>
      <c r="C180" s="208">
        <v>3</v>
      </c>
      <c r="D180" s="212" t="s">
        <v>2520</v>
      </c>
      <c r="E180" s="81" t="s">
        <v>11042</v>
      </c>
      <c r="F180" s="209" t="s">
        <v>10240</v>
      </c>
      <c r="G180" s="135" t="s">
        <v>161</v>
      </c>
      <c r="H180" s="206"/>
      <c r="I180" s="206"/>
      <c r="J180" s="206"/>
      <c r="K180" s="206"/>
      <c r="L180" s="206"/>
      <c r="M180" s="206"/>
    </row>
    <row r="181" spans="1:14" ht="212.25" customHeight="1" x14ac:dyDescent="0.25">
      <c r="B181" s="188" t="s">
        <v>120</v>
      </c>
      <c r="C181" s="210">
        <v>3</v>
      </c>
      <c r="D181" s="211" t="s">
        <v>2534</v>
      </c>
      <c r="E181" s="81" t="s">
        <v>11042</v>
      </c>
      <c r="F181" s="209" t="s">
        <v>5017</v>
      </c>
      <c r="G181" s="135" t="s">
        <v>162</v>
      </c>
      <c r="H181" s="206"/>
      <c r="I181" s="206"/>
      <c r="J181" s="206"/>
      <c r="K181" s="206"/>
      <c r="L181" s="206"/>
      <c r="M181" s="206"/>
    </row>
    <row r="182" spans="1:14" ht="10.15" customHeight="1" x14ac:dyDescent="0.25">
      <c r="B182" s="184"/>
      <c r="C182" s="183"/>
      <c r="D182" s="182"/>
      <c r="E182" s="181"/>
      <c r="F182" s="181"/>
      <c r="G182" s="182"/>
      <c r="H182" s="181"/>
      <c r="I182" s="181"/>
      <c r="J182" s="181"/>
      <c r="K182" s="181"/>
      <c r="L182" s="181"/>
      <c r="M182" s="181"/>
    </row>
    <row r="183" spans="1:14" ht="18.75" x14ac:dyDescent="0.25">
      <c r="B183" s="462" t="s">
        <v>219</v>
      </c>
      <c r="C183" s="462"/>
      <c r="D183" s="462"/>
      <c r="E183" s="462"/>
      <c r="F183" s="462"/>
      <c r="G183" s="462"/>
      <c r="H183" s="462"/>
      <c r="I183" s="462"/>
      <c r="J183" s="462"/>
      <c r="K183" s="462"/>
      <c r="L183" s="462"/>
      <c r="M183" s="462"/>
    </row>
    <row r="184" spans="1:14" ht="10.15" hidden="1" customHeight="1" x14ac:dyDescent="0.25">
      <c r="B184" s="180"/>
      <c r="C184" s="179"/>
      <c r="D184" s="178"/>
      <c r="E184" s="177"/>
      <c r="F184" s="177"/>
      <c r="G184" s="178"/>
      <c r="H184" s="177"/>
      <c r="I184" s="177"/>
      <c r="J184" s="177"/>
      <c r="K184" s="177"/>
      <c r="L184" s="177"/>
      <c r="M184" s="177"/>
    </row>
    <row r="185" spans="1:14" s="6" customFormat="1" ht="55.15" customHeight="1" x14ac:dyDescent="0.25">
      <c r="A185" s="7"/>
      <c r="B185" s="543" t="s">
        <v>17</v>
      </c>
      <c r="C185" s="537" t="s">
        <v>209</v>
      </c>
      <c r="D185" s="540" t="s">
        <v>18</v>
      </c>
      <c r="E185" s="540" t="s">
        <v>208</v>
      </c>
      <c r="F185" s="537" t="s">
        <v>207</v>
      </c>
      <c r="G185" s="537" t="s">
        <v>206</v>
      </c>
      <c r="H185" s="539" t="s">
        <v>8915</v>
      </c>
      <c r="I185" s="539"/>
      <c r="J185" s="539"/>
      <c r="K185" s="539"/>
      <c r="L185" s="539"/>
      <c r="M185" s="539"/>
      <c r="N185" s="224"/>
    </row>
    <row r="186" spans="1:14" s="6" customFormat="1" ht="55.15" customHeight="1" x14ac:dyDescent="0.25">
      <c r="A186" s="7"/>
      <c r="B186" s="544"/>
      <c r="C186" s="538"/>
      <c r="D186" s="541"/>
      <c r="E186" s="541"/>
      <c r="F186" s="538"/>
      <c r="G186" s="538"/>
      <c r="H186" s="176" t="s">
        <v>205</v>
      </c>
      <c r="I186" s="176" t="s">
        <v>204</v>
      </c>
      <c r="J186" s="176" t="s">
        <v>203</v>
      </c>
      <c r="K186" s="176" t="s">
        <v>202</v>
      </c>
      <c r="L186" s="176" t="s">
        <v>201</v>
      </c>
      <c r="M186" s="176" t="s">
        <v>200</v>
      </c>
      <c r="N186" s="254"/>
    </row>
    <row r="187" spans="1:14" ht="63.75" x14ac:dyDescent="0.25">
      <c r="B187" s="188" t="s">
        <v>48</v>
      </c>
      <c r="C187" s="210">
        <v>3</v>
      </c>
      <c r="D187" s="211" t="s">
        <v>7529</v>
      </c>
      <c r="E187" s="81" t="s">
        <v>3856</v>
      </c>
      <c r="F187" s="209" t="s">
        <v>5031</v>
      </c>
      <c r="G187" s="135" t="s">
        <v>162</v>
      </c>
      <c r="H187" s="206"/>
      <c r="I187" s="206"/>
      <c r="J187" s="206"/>
      <c r="K187" s="206"/>
      <c r="L187" s="206"/>
      <c r="M187" s="206"/>
    </row>
    <row r="188" spans="1:14" ht="125.25" customHeight="1" x14ac:dyDescent="0.25">
      <c r="B188" s="207" t="s">
        <v>97</v>
      </c>
      <c r="C188" s="208">
        <v>3</v>
      </c>
      <c r="D188" s="212" t="s">
        <v>2548</v>
      </c>
      <c r="E188" s="81" t="s">
        <v>8358</v>
      </c>
      <c r="F188" s="216" t="s">
        <v>10241</v>
      </c>
      <c r="G188" s="135" t="s">
        <v>161</v>
      </c>
      <c r="H188" s="206"/>
      <c r="I188" s="206"/>
      <c r="J188" s="206"/>
      <c r="K188" s="206"/>
      <c r="L188" s="206"/>
      <c r="M188" s="206"/>
    </row>
    <row r="189" spans="1:14" ht="69.75" customHeight="1" x14ac:dyDescent="0.25">
      <c r="B189" s="188" t="s">
        <v>98</v>
      </c>
      <c r="C189" s="210">
        <v>3</v>
      </c>
      <c r="D189" s="211" t="s">
        <v>2562</v>
      </c>
      <c r="E189" s="81" t="s">
        <v>11042</v>
      </c>
      <c r="F189" s="216" t="s">
        <v>5049</v>
      </c>
      <c r="G189" s="135" t="s">
        <v>162</v>
      </c>
      <c r="H189" s="206"/>
      <c r="I189" s="206"/>
      <c r="J189" s="206"/>
      <c r="K189" s="206"/>
      <c r="L189" s="206"/>
      <c r="M189" s="206"/>
    </row>
    <row r="190" spans="1:14" ht="41.25" customHeight="1" x14ac:dyDescent="0.25">
      <c r="B190" s="188" t="s">
        <v>99</v>
      </c>
      <c r="C190" s="210">
        <v>3</v>
      </c>
      <c r="D190" s="211" t="s">
        <v>2142</v>
      </c>
      <c r="E190" s="81" t="s">
        <v>11042</v>
      </c>
      <c r="F190" s="216" t="s">
        <v>4666</v>
      </c>
      <c r="G190" s="135" t="s">
        <v>162</v>
      </c>
      <c r="H190" s="206"/>
      <c r="I190" s="206"/>
      <c r="J190" s="206"/>
      <c r="K190" s="206"/>
      <c r="L190" s="206"/>
      <c r="M190" s="206"/>
    </row>
    <row r="191" spans="1:14" ht="88.5" customHeight="1" x14ac:dyDescent="0.25">
      <c r="B191" s="188" t="s">
        <v>100</v>
      </c>
      <c r="C191" s="210">
        <v>3</v>
      </c>
      <c r="D191" s="211" t="s">
        <v>2577</v>
      </c>
      <c r="E191" s="81" t="s">
        <v>11042</v>
      </c>
      <c r="F191" s="216" t="s">
        <v>5067</v>
      </c>
      <c r="G191" s="135" t="s">
        <v>162</v>
      </c>
      <c r="H191" s="206"/>
      <c r="I191" s="206"/>
      <c r="J191" s="206"/>
      <c r="K191" s="206"/>
      <c r="L191" s="206"/>
      <c r="M191" s="206"/>
    </row>
    <row r="192" spans="1:14" ht="64.5" customHeight="1" x14ac:dyDescent="0.25">
      <c r="B192" s="207" t="s">
        <v>101</v>
      </c>
      <c r="C192" s="208">
        <v>3</v>
      </c>
      <c r="D192" s="212" t="s">
        <v>2590</v>
      </c>
      <c r="E192" s="81" t="s">
        <v>11042</v>
      </c>
      <c r="F192" s="216" t="s">
        <v>5082</v>
      </c>
      <c r="G192" s="135" t="s">
        <v>161</v>
      </c>
      <c r="H192" s="206"/>
      <c r="I192" s="206"/>
      <c r="J192" s="206"/>
      <c r="K192" s="206"/>
      <c r="L192" s="206"/>
      <c r="M192" s="206"/>
    </row>
    <row r="193" spans="1:14" x14ac:dyDescent="0.25">
      <c r="B193" s="207" t="s">
        <v>102</v>
      </c>
      <c r="C193" s="208">
        <v>3</v>
      </c>
      <c r="D193" s="212" t="s">
        <v>2180</v>
      </c>
      <c r="E193" s="81" t="s">
        <v>11042</v>
      </c>
      <c r="F193" s="216" t="s">
        <v>2180</v>
      </c>
      <c r="G193" s="135" t="s">
        <v>161</v>
      </c>
      <c r="H193" s="206"/>
      <c r="I193" s="206"/>
      <c r="J193" s="206"/>
      <c r="K193" s="206"/>
      <c r="L193" s="206"/>
      <c r="M193" s="206"/>
    </row>
    <row r="194" spans="1:14" ht="38.25" x14ac:dyDescent="0.25">
      <c r="B194" s="188" t="s">
        <v>103</v>
      </c>
      <c r="C194" s="210">
        <v>3</v>
      </c>
      <c r="D194" s="211" t="s">
        <v>2193</v>
      </c>
      <c r="E194" s="81" t="s">
        <v>11042</v>
      </c>
      <c r="F194" s="216" t="s">
        <v>4718</v>
      </c>
      <c r="G194" s="135" t="s">
        <v>162</v>
      </c>
      <c r="H194" s="206"/>
      <c r="I194" s="206"/>
      <c r="J194" s="206"/>
      <c r="K194" s="206"/>
      <c r="L194" s="206"/>
      <c r="M194" s="206"/>
    </row>
    <row r="195" spans="1:14" ht="71.25" customHeight="1" x14ac:dyDescent="0.25">
      <c r="B195" s="188" t="s">
        <v>104</v>
      </c>
      <c r="C195" s="210">
        <v>3</v>
      </c>
      <c r="D195" s="211" t="s">
        <v>2606</v>
      </c>
      <c r="E195" s="81" t="s">
        <v>11042</v>
      </c>
      <c r="F195" s="216" t="s">
        <v>5101</v>
      </c>
      <c r="G195" s="135" t="s">
        <v>162</v>
      </c>
      <c r="H195" s="206"/>
      <c r="I195" s="206"/>
      <c r="J195" s="206"/>
      <c r="K195" s="206"/>
      <c r="L195" s="206"/>
      <c r="M195" s="206"/>
    </row>
    <row r="196" spans="1:14" ht="129" customHeight="1" x14ac:dyDescent="0.25">
      <c r="B196" s="207" t="s">
        <v>105</v>
      </c>
      <c r="C196" s="208">
        <v>3</v>
      </c>
      <c r="D196" s="212" t="s">
        <v>2619</v>
      </c>
      <c r="E196" s="135" t="s">
        <v>8359</v>
      </c>
      <c r="F196" s="216" t="s">
        <v>5116</v>
      </c>
      <c r="G196" s="135" t="s">
        <v>161</v>
      </c>
      <c r="H196" s="206"/>
      <c r="I196" s="206"/>
      <c r="J196" s="206"/>
      <c r="K196" s="206"/>
      <c r="L196" s="206"/>
      <c r="M196" s="206"/>
    </row>
    <row r="197" spans="1:14" ht="125.25" customHeight="1" x14ac:dyDescent="0.25">
      <c r="B197" s="207" t="s">
        <v>106</v>
      </c>
      <c r="C197" s="208">
        <v>3</v>
      </c>
      <c r="D197" s="212" t="s">
        <v>2633</v>
      </c>
      <c r="E197" s="81" t="s">
        <v>11042</v>
      </c>
      <c r="F197" s="216" t="s">
        <v>10242</v>
      </c>
      <c r="G197" s="135" t="s">
        <v>161</v>
      </c>
      <c r="H197" s="206"/>
      <c r="I197" s="206"/>
      <c r="J197" s="206"/>
      <c r="K197" s="206"/>
      <c r="L197" s="206"/>
      <c r="M197" s="206"/>
    </row>
    <row r="198" spans="1:14" ht="143.25" customHeight="1" x14ac:dyDescent="0.25">
      <c r="B198" s="188" t="s">
        <v>121</v>
      </c>
      <c r="C198" s="210">
        <v>3</v>
      </c>
      <c r="D198" s="211" t="s">
        <v>2647</v>
      </c>
      <c r="E198" s="81" t="s">
        <v>11042</v>
      </c>
      <c r="F198" s="209" t="s">
        <v>5134</v>
      </c>
      <c r="G198" s="135" t="s">
        <v>162</v>
      </c>
      <c r="H198" s="206"/>
      <c r="I198" s="206"/>
      <c r="J198" s="206"/>
      <c r="K198" s="206"/>
      <c r="L198" s="206"/>
      <c r="M198" s="206"/>
    </row>
    <row r="199" spans="1:14" ht="10.15" customHeight="1" x14ac:dyDescent="0.25">
      <c r="B199" s="184"/>
      <c r="C199" s="183"/>
      <c r="D199" s="182"/>
      <c r="E199" s="181"/>
      <c r="F199" s="181"/>
      <c r="G199" s="182"/>
      <c r="H199" s="181"/>
      <c r="I199" s="181"/>
      <c r="J199" s="181"/>
      <c r="K199" s="181"/>
      <c r="L199" s="181"/>
      <c r="M199" s="181"/>
    </row>
    <row r="200" spans="1:14" ht="18.75" x14ac:dyDescent="0.25">
      <c r="B200" s="462" t="s">
        <v>151</v>
      </c>
      <c r="C200" s="462"/>
      <c r="D200" s="462"/>
      <c r="E200" s="462"/>
      <c r="F200" s="462"/>
      <c r="G200" s="462"/>
      <c r="H200" s="462"/>
      <c r="I200" s="462"/>
      <c r="J200" s="462"/>
      <c r="K200" s="462"/>
      <c r="L200" s="462"/>
      <c r="M200" s="462"/>
    </row>
    <row r="201" spans="1:14" ht="10.15" hidden="1" customHeight="1" x14ac:dyDescent="0.25">
      <c r="B201" s="180"/>
      <c r="C201" s="179"/>
      <c r="D201" s="178"/>
      <c r="E201" s="177"/>
      <c r="F201" s="177"/>
      <c r="G201" s="178"/>
      <c r="H201" s="177"/>
      <c r="I201" s="177"/>
      <c r="J201" s="177"/>
      <c r="K201" s="177"/>
      <c r="L201" s="177"/>
      <c r="M201" s="177"/>
    </row>
    <row r="202" spans="1:14" s="6" customFormat="1" ht="55.15" customHeight="1" x14ac:dyDescent="0.25">
      <c r="A202" s="7"/>
      <c r="B202" s="543" t="s">
        <v>17</v>
      </c>
      <c r="C202" s="537" t="s">
        <v>209</v>
      </c>
      <c r="D202" s="540" t="s">
        <v>18</v>
      </c>
      <c r="E202" s="540" t="s">
        <v>208</v>
      </c>
      <c r="F202" s="537" t="s">
        <v>207</v>
      </c>
      <c r="G202" s="537" t="s">
        <v>206</v>
      </c>
      <c r="H202" s="539" t="s">
        <v>8915</v>
      </c>
      <c r="I202" s="539"/>
      <c r="J202" s="539"/>
      <c r="K202" s="539"/>
      <c r="L202" s="539"/>
      <c r="M202" s="539"/>
      <c r="N202" s="224"/>
    </row>
    <row r="203" spans="1:14" s="6" customFormat="1" ht="55.15" customHeight="1" x14ac:dyDescent="0.25">
      <c r="A203" s="7"/>
      <c r="B203" s="544"/>
      <c r="C203" s="538"/>
      <c r="D203" s="541"/>
      <c r="E203" s="541"/>
      <c r="F203" s="538"/>
      <c r="G203" s="538"/>
      <c r="H203" s="176" t="s">
        <v>205</v>
      </c>
      <c r="I203" s="176" t="s">
        <v>204</v>
      </c>
      <c r="J203" s="176" t="s">
        <v>203</v>
      </c>
      <c r="K203" s="176" t="s">
        <v>202</v>
      </c>
      <c r="L203" s="176" t="s">
        <v>201</v>
      </c>
      <c r="M203" s="176" t="s">
        <v>200</v>
      </c>
      <c r="N203" s="254"/>
    </row>
    <row r="204" spans="1:14" ht="186.75" customHeight="1" x14ac:dyDescent="0.25">
      <c r="B204" s="188" t="s">
        <v>41</v>
      </c>
      <c r="C204" s="210">
        <v>3</v>
      </c>
      <c r="D204" s="211" t="s">
        <v>1012</v>
      </c>
      <c r="E204" s="189" t="s">
        <v>11042</v>
      </c>
      <c r="F204" s="209" t="s">
        <v>10218</v>
      </c>
      <c r="G204" s="135" t="s">
        <v>162</v>
      </c>
      <c r="H204" s="206"/>
      <c r="I204" s="206"/>
      <c r="J204" s="206"/>
      <c r="K204" s="206"/>
      <c r="L204" s="206"/>
      <c r="M204" s="206"/>
    </row>
    <row r="205" spans="1:14" ht="190.5" customHeight="1" x14ac:dyDescent="0.25">
      <c r="B205" s="188" t="s">
        <v>43</v>
      </c>
      <c r="C205" s="210">
        <v>3</v>
      </c>
      <c r="D205" s="211" t="s">
        <v>1035</v>
      </c>
      <c r="E205" s="191" t="s">
        <v>11042</v>
      </c>
      <c r="F205" s="209" t="s">
        <v>10217</v>
      </c>
      <c r="G205" s="135" t="s">
        <v>162</v>
      </c>
      <c r="H205" s="206"/>
      <c r="I205" s="206"/>
      <c r="J205" s="206"/>
      <c r="K205" s="206"/>
      <c r="L205" s="206"/>
      <c r="M205" s="206"/>
    </row>
    <row r="206" spans="1:14" ht="10.15" customHeight="1" x14ac:dyDescent="0.25">
      <c r="B206" s="184"/>
      <c r="C206" s="183"/>
      <c r="D206" s="182"/>
      <c r="E206" s="181"/>
      <c r="F206" s="181"/>
      <c r="G206" s="182"/>
      <c r="H206" s="181"/>
      <c r="I206" s="181"/>
      <c r="J206" s="181"/>
      <c r="K206" s="181"/>
      <c r="L206" s="181"/>
      <c r="M206" s="181"/>
    </row>
    <row r="207" spans="1:14" ht="23.25" customHeight="1" x14ac:dyDescent="0.25">
      <c r="B207" s="459" t="s">
        <v>218</v>
      </c>
      <c r="C207" s="459"/>
      <c r="D207" s="459"/>
      <c r="E207" s="459"/>
      <c r="F207" s="459"/>
      <c r="G207" s="459"/>
      <c r="H207" s="459"/>
      <c r="I207" s="459"/>
      <c r="J207" s="459"/>
      <c r="K207" s="459"/>
      <c r="L207" s="459"/>
      <c r="M207" s="459"/>
    </row>
    <row r="208" spans="1:14" ht="10.15" customHeight="1" x14ac:dyDescent="0.25">
      <c r="B208" s="184"/>
      <c r="C208" s="183"/>
      <c r="D208" s="182"/>
      <c r="E208" s="181"/>
      <c r="F208" s="181"/>
      <c r="G208" s="182"/>
      <c r="H208" s="181"/>
      <c r="I208" s="181"/>
      <c r="J208" s="181"/>
      <c r="K208" s="181"/>
      <c r="L208" s="181"/>
      <c r="M208" s="181"/>
    </row>
    <row r="209" spans="1:14" s="51" customFormat="1" ht="15.75" x14ac:dyDescent="0.25">
      <c r="B209" s="42" t="s">
        <v>3587</v>
      </c>
      <c r="F209" s="29"/>
    </row>
    <row r="210" spans="1:14" s="84" customFormat="1" ht="12.75" customHeight="1" x14ac:dyDescent="0.25">
      <c r="B210" s="217"/>
      <c r="C210" s="542" t="s">
        <v>217</v>
      </c>
      <c r="D210" s="542"/>
      <c r="E210" s="542"/>
      <c r="G210" s="83"/>
      <c r="N210" s="255"/>
    </row>
    <row r="211" spans="1:14" s="84" customFormat="1" ht="12.75" customHeight="1" x14ac:dyDescent="0.25">
      <c r="B211" s="217"/>
      <c r="C211" s="542" t="s">
        <v>216</v>
      </c>
      <c r="D211" s="542"/>
      <c r="E211" s="542"/>
      <c r="G211" s="83"/>
      <c r="N211" s="255"/>
    </row>
    <row r="212" spans="1:14" s="84" customFormat="1" ht="12.75" customHeight="1" x14ac:dyDescent="0.25">
      <c r="B212" s="217"/>
      <c r="C212" s="542" t="s">
        <v>6659</v>
      </c>
      <c r="D212" s="542"/>
      <c r="E212" s="542"/>
      <c r="G212" s="83"/>
      <c r="N212" s="255"/>
    </row>
    <row r="213" spans="1:14" s="84" customFormat="1" ht="12.75" customHeight="1" x14ac:dyDescent="0.25">
      <c r="B213" s="217"/>
      <c r="C213" s="542" t="s">
        <v>237</v>
      </c>
      <c r="D213" s="542"/>
      <c r="E213" s="542"/>
      <c r="G213" s="83"/>
      <c r="N213" s="255"/>
    </row>
    <row r="214" spans="1:14" s="84" customFormat="1" ht="10.15" customHeight="1" x14ac:dyDescent="0.25">
      <c r="B214" s="217"/>
      <c r="C214" s="217"/>
      <c r="D214" s="217"/>
      <c r="E214" s="217"/>
      <c r="G214" s="83"/>
      <c r="N214" s="255"/>
    </row>
    <row r="215" spans="1:14" ht="18.75" x14ac:dyDescent="0.25">
      <c r="B215" s="462" t="s">
        <v>215</v>
      </c>
      <c r="C215" s="462"/>
      <c r="D215" s="462"/>
      <c r="E215" s="462"/>
      <c r="F215" s="462"/>
      <c r="G215" s="462"/>
      <c r="H215" s="462"/>
      <c r="I215" s="462"/>
      <c r="J215" s="462"/>
      <c r="K215" s="462"/>
      <c r="L215" s="462"/>
      <c r="M215" s="462"/>
    </row>
    <row r="216" spans="1:14" ht="10.15" hidden="1" customHeight="1" x14ac:dyDescent="0.25">
      <c r="B216" s="180"/>
      <c r="C216" s="179"/>
      <c r="D216" s="178"/>
      <c r="E216" s="177"/>
      <c r="F216" s="177"/>
      <c r="G216" s="178"/>
      <c r="H216" s="177"/>
      <c r="I216" s="177"/>
      <c r="J216" s="177"/>
      <c r="K216" s="177"/>
      <c r="L216" s="177"/>
      <c r="M216" s="177"/>
    </row>
    <row r="217" spans="1:14" s="6" customFormat="1" ht="55.15" customHeight="1" x14ac:dyDescent="0.25">
      <c r="A217" s="7"/>
      <c r="B217" s="543" t="s">
        <v>17</v>
      </c>
      <c r="C217" s="537" t="s">
        <v>209</v>
      </c>
      <c r="D217" s="540" t="s">
        <v>18</v>
      </c>
      <c r="E217" s="540" t="s">
        <v>208</v>
      </c>
      <c r="F217" s="537" t="s">
        <v>207</v>
      </c>
      <c r="G217" s="537" t="s">
        <v>206</v>
      </c>
      <c r="H217" s="539" t="s">
        <v>8915</v>
      </c>
      <c r="I217" s="539"/>
      <c r="J217" s="539"/>
      <c r="K217" s="539"/>
      <c r="L217" s="539"/>
      <c r="M217" s="539"/>
      <c r="N217" s="224"/>
    </row>
    <row r="218" spans="1:14" s="6" customFormat="1" ht="55.15" customHeight="1" x14ac:dyDescent="0.25">
      <c r="A218" s="7"/>
      <c r="B218" s="544"/>
      <c r="C218" s="538"/>
      <c r="D218" s="541"/>
      <c r="E218" s="541"/>
      <c r="F218" s="538"/>
      <c r="G218" s="538"/>
      <c r="H218" s="176" t="s">
        <v>205</v>
      </c>
      <c r="I218" s="176" t="s">
        <v>204</v>
      </c>
      <c r="J218" s="176" t="s">
        <v>203</v>
      </c>
      <c r="K218" s="176" t="s">
        <v>202</v>
      </c>
      <c r="L218" s="176" t="s">
        <v>201</v>
      </c>
      <c r="M218" s="176" t="s">
        <v>200</v>
      </c>
      <c r="N218" s="254"/>
    </row>
    <row r="219" spans="1:14" ht="125.25" customHeight="1" x14ac:dyDescent="0.25">
      <c r="B219" s="207" t="s">
        <v>126</v>
      </c>
      <c r="C219" s="208">
        <v>4</v>
      </c>
      <c r="D219" s="212" t="s">
        <v>2912</v>
      </c>
      <c r="E219" s="81" t="s">
        <v>11042</v>
      </c>
      <c r="F219" s="190" t="s">
        <v>10243</v>
      </c>
      <c r="G219" s="135" t="s">
        <v>161</v>
      </c>
      <c r="H219" s="206"/>
      <c r="I219" s="206"/>
      <c r="J219" s="206"/>
      <c r="K219" s="206"/>
      <c r="L219" s="206"/>
      <c r="M219" s="206"/>
    </row>
    <row r="220" spans="1:14" ht="202.5" customHeight="1" x14ac:dyDescent="0.25">
      <c r="B220" s="207" t="s">
        <v>127</v>
      </c>
      <c r="C220" s="208">
        <v>4</v>
      </c>
      <c r="D220" s="212" t="s">
        <v>2925</v>
      </c>
      <c r="E220" s="135" t="s">
        <v>4064</v>
      </c>
      <c r="F220" s="216" t="s">
        <v>10244</v>
      </c>
      <c r="G220" s="135" t="s">
        <v>161</v>
      </c>
      <c r="H220" s="206"/>
      <c r="I220" s="206"/>
      <c r="J220" s="206"/>
      <c r="K220" s="206"/>
      <c r="L220" s="206"/>
      <c r="M220" s="206"/>
    </row>
    <row r="221" spans="1:14" ht="107.25" customHeight="1" x14ac:dyDescent="0.25">
      <c r="B221" s="207" t="s">
        <v>128</v>
      </c>
      <c r="C221" s="208">
        <v>4</v>
      </c>
      <c r="D221" s="212" t="s">
        <v>2938</v>
      </c>
      <c r="E221" s="135" t="s">
        <v>11042</v>
      </c>
      <c r="F221" s="216" t="s">
        <v>5157</v>
      </c>
      <c r="G221" s="135" t="s">
        <v>161</v>
      </c>
      <c r="H221" s="206"/>
      <c r="I221" s="206"/>
      <c r="J221" s="206"/>
      <c r="K221" s="206"/>
      <c r="L221" s="206"/>
      <c r="M221" s="206"/>
    </row>
    <row r="222" spans="1:14" ht="93.75" customHeight="1" x14ac:dyDescent="0.25">
      <c r="B222" s="207" t="s">
        <v>129</v>
      </c>
      <c r="C222" s="208">
        <v>4</v>
      </c>
      <c r="D222" s="212" t="s">
        <v>2951</v>
      </c>
      <c r="E222" s="264" t="s">
        <v>4075</v>
      </c>
      <c r="F222" s="216" t="s">
        <v>5172</v>
      </c>
      <c r="G222" s="135" t="s">
        <v>161</v>
      </c>
      <c r="H222" s="206"/>
      <c r="I222" s="206"/>
      <c r="J222" s="206"/>
      <c r="K222" s="206"/>
      <c r="L222" s="206"/>
      <c r="M222" s="206"/>
    </row>
    <row r="223" spans="1:14" ht="144.75" customHeight="1" x14ac:dyDescent="0.25">
      <c r="B223" s="207" t="s">
        <v>130</v>
      </c>
      <c r="C223" s="208">
        <v>4</v>
      </c>
      <c r="D223" s="212" t="s">
        <v>2963</v>
      </c>
      <c r="E223" s="264" t="s">
        <v>4075</v>
      </c>
      <c r="F223" s="216" t="s">
        <v>11066</v>
      </c>
      <c r="G223" s="135" t="s">
        <v>161</v>
      </c>
      <c r="H223" s="206"/>
      <c r="I223" s="206"/>
      <c r="J223" s="206"/>
      <c r="K223" s="206"/>
      <c r="L223" s="206"/>
      <c r="M223" s="206"/>
    </row>
    <row r="224" spans="1:14" ht="42.75" customHeight="1" x14ac:dyDescent="0.25">
      <c r="B224" s="207" t="s">
        <v>19</v>
      </c>
      <c r="C224" s="208">
        <v>4</v>
      </c>
      <c r="D224" s="212" t="s">
        <v>2973</v>
      </c>
      <c r="E224" s="81" t="s">
        <v>8363</v>
      </c>
      <c r="F224" s="209" t="s">
        <v>5186</v>
      </c>
      <c r="G224" s="135" t="s">
        <v>161</v>
      </c>
      <c r="H224" s="135" t="s">
        <v>194</v>
      </c>
      <c r="I224" s="135">
        <v>47</v>
      </c>
      <c r="J224" s="135" t="s">
        <v>193</v>
      </c>
      <c r="K224" s="135"/>
      <c r="L224" s="185" t="s">
        <v>192</v>
      </c>
      <c r="M224" s="135">
        <v>340</v>
      </c>
    </row>
    <row r="225" spans="1:14" ht="145.5" customHeight="1" x14ac:dyDescent="0.25">
      <c r="B225" s="207" t="s">
        <v>20</v>
      </c>
      <c r="C225" s="208">
        <v>4</v>
      </c>
      <c r="D225" s="212" t="s">
        <v>2977</v>
      </c>
      <c r="E225" s="81" t="s">
        <v>11042</v>
      </c>
      <c r="F225" s="216" t="s">
        <v>10245</v>
      </c>
      <c r="G225" s="135" t="s">
        <v>161</v>
      </c>
      <c r="H225" s="206"/>
      <c r="I225" s="206"/>
      <c r="J225" s="206"/>
      <c r="K225" s="206"/>
      <c r="L225" s="206"/>
      <c r="M225" s="206"/>
    </row>
    <row r="226" spans="1:14" ht="42" customHeight="1" x14ac:dyDescent="0.25">
      <c r="B226" s="207" t="s">
        <v>131</v>
      </c>
      <c r="C226" s="208">
        <v>4</v>
      </c>
      <c r="D226" s="212" t="s">
        <v>2990</v>
      </c>
      <c r="E226" s="81" t="s">
        <v>4101</v>
      </c>
      <c r="F226" s="135" t="s">
        <v>10246</v>
      </c>
      <c r="G226" s="135" t="s">
        <v>161</v>
      </c>
      <c r="H226" s="206"/>
      <c r="I226" s="206"/>
      <c r="J226" s="206"/>
      <c r="K226" s="206"/>
      <c r="L226" s="206"/>
      <c r="M226" s="206"/>
    </row>
    <row r="227" spans="1:14" ht="25.5" x14ac:dyDescent="0.25">
      <c r="B227" s="207" t="s">
        <v>132</v>
      </c>
      <c r="C227" s="208">
        <v>4</v>
      </c>
      <c r="D227" s="212" t="s">
        <v>2938</v>
      </c>
      <c r="E227" s="81" t="s">
        <v>11042</v>
      </c>
      <c r="F227" s="135" t="s">
        <v>5206</v>
      </c>
      <c r="G227" s="135" t="s">
        <v>161</v>
      </c>
      <c r="H227" s="206"/>
      <c r="I227" s="206"/>
      <c r="J227" s="206"/>
      <c r="K227" s="206"/>
      <c r="L227" s="206"/>
      <c r="M227" s="206"/>
    </row>
    <row r="228" spans="1:14" ht="25.5" x14ac:dyDescent="0.25">
      <c r="B228" s="207" t="s">
        <v>133</v>
      </c>
      <c r="C228" s="208">
        <v>4</v>
      </c>
      <c r="D228" s="212" t="s">
        <v>2951</v>
      </c>
      <c r="E228" s="263" t="s">
        <v>4075</v>
      </c>
      <c r="F228" s="135" t="s">
        <v>5221</v>
      </c>
      <c r="G228" s="135" t="s">
        <v>161</v>
      </c>
      <c r="H228" s="206"/>
      <c r="I228" s="206"/>
      <c r="J228" s="206"/>
      <c r="K228" s="206"/>
      <c r="L228" s="206"/>
      <c r="M228" s="206"/>
    </row>
    <row r="229" spans="1:14" ht="51" x14ac:dyDescent="0.25">
      <c r="B229" s="207" t="s">
        <v>134</v>
      </c>
      <c r="C229" s="208">
        <v>4</v>
      </c>
      <c r="D229" s="212" t="s">
        <v>2963</v>
      </c>
      <c r="E229" s="263" t="s">
        <v>4075</v>
      </c>
      <c r="F229" s="135" t="s">
        <v>5236</v>
      </c>
      <c r="G229" s="135" t="s">
        <v>161</v>
      </c>
      <c r="H229" s="206"/>
      <c r="I229" s="206"/>
      <c r="J229" s="206"/>
      <c r="K229" s="206"/>
      <c r="L229" s="206"/>
      <c r="M229" s="206"/>
    </row>
    <row r="230" spans="1:14" ht="52.5" customHeight="1" x14ac:dyDescent="0.25">
      <c r="B230" s="207" t="s">
        <v>135</v>
      </c>
      <c r="C230" s="208">
        <v>4</v>
      </c>
      <c r="D230" s="212" t="s">
        <v>3007</v>
      </c>
      <c r="E230" s="189" t="s">
        <v>9212</v>
      </c>
      <c r="F230" s="216" t="s">
        <v>5251</v>
      </c>
      <c r="G230" s="135" t="s">
        <v>161</v>
      </c>
      <c r="H230" s="81" t="s">
        <v>199</v>
      </c>
      <c r="I230" s="81">
        <v>1</v>
      </c>
      <c r="J230" s="81" t="s">
        <v>214</v>
      </c>
      <c r="K230" s="81" t="s">
        <v>213</v>
      </c>
      <c r="L230" s="81" t="s">
        <v>0</v>
      </c>
      <c r="M230" s="189" t="s">
        <v>212</v>
      </c>
    </row>
    <row r="231" spans="1:14" ht="60.75" customHeight="1" x14ac:dyDescent="0.25">
      <c r="B231" s="207" t="s">
        <v>136</v>
      </c>
      <c r="C231" s="208">
        <v>4</v>
      </c>
      <c r="D231" s="212" t="s">
        <v>3020</v>
      </c>
      <c r="E231" s="189" t="s">
        <v>9213</v>
      </c>
      <c r="F231" s="216" t="s">
        <v>5251</v>
      </c>
      <c r="G231" s="135" t="s">
        <v>161</v>
      </c>
      <c r="H231" s="81" t="s">
        <v>199</v>
      </c>
      <c r="I231" s="81">
        <v>2</v>
      </c>
      <c r="J231" s="81" t="s">
        <v>198</v>
      </c>
      <c r="K231" s="81">
        <v>1</v>
      </c>
      <c r="L231" s="81" t="s">
        <v>0</v>
      </c>
      <c r="M231" s="189" t="s">
        <v>192</v>
      </c>
    </row>
    <row r="232" spans="1:14" ht="84.75" customHeight="1" x14ac:dyDescent="0.25">
      <c r="B232" s="188" t="s">
        <v>137</v>
      </c>
      <c r="C232" s="210">
        <v>4</v>
      </c>
      <c r="D232" s="211" t="s">
        <v>3033</v>
      </c>
      <c r="E232" s="189" t="s">
        <v>9214</v>
      </c>
      <c r="F232" s="209" t="s">
        <v>5268</v>
      </c>
      <c r="G232" s="135" t="s">
        <v>162</v>
      </c>
      <c r="H232" s="81" t="s">
        <v>199</v>
      </c>
      <c r="I232" s="81">
        <v>3</v>
      </c>
      <c r="J232" s="81" t="s">
        <v>211</v>
      </c>
      <c r="K232" s="81">
        <v>1</v>
      </c>
      <c r="L232" s="81" t="s">
        <v>0</v>
      </c>
      <c r="M232" s="189" t="s">
        <v>192</v>
      </c>
    </row>
    <row r="233" spans="1:14" ht="73.5" customHeight="1" x14ac:dyDescent="0.25">
      <c r="B233" s="207" t="s">
        <v>53</v>
      </c>
      <c r="C233" s="208">
        <v>4</v>
      </c>
      <c r="D233" s="212" t="s">
        <v>3047</v>
      </c>
      <c r="E233" s="81" t="s">
        <v>4128</v>
      </c>
      <c r="F233" s="209" t="s">
        <v>8325</v>
      </c>
      <c r="G233" s="135" t="s">
        <v>161</v>
      </c>
      <c r="H233" s="206"/>
      <c r="I233" s="206"/>
      <c r="J233" s="206"/>
      <c r="K233" s="206"/>
      <c r="L233" s="206"/>
      <c r="M233" s="206"/>
    </row>
    <row r="234" spans="1:14" ht="86.25" customHeight="1" x14ac:dyDescent="0.25">
      <c r="B234" s="188" t="s">
        <v>54</v>
      </c>
      <c r="C234" s="210">
        <v>4</v>
      </c>
      <c r="D234" s="211" t="s">
        <v>3061</v>
      </c>
      <c r="E234" s="81" t="s">
        <v>11042</v>
      </c>
      <c r="F234" s="209" t="s">
        <v>5268</v>
      </c>
      <c r="G234" s="135" t="s">
        <v>162</v>
      </c>
      <c r="H234" s="206"/>
      <c r="I234" s="206"/>
      <c r="J234" s="206"/>
      <c r="K234" s="206"/>
      <c r="L234" s="206"/>
      <c r="M234" s="206"/>
    </row>
    <row r="235" spans="1:14" ht="10.15" customHeight="1" x14ac:dyDescent="0.25">
      <c r="B235" s="184"/>
      <c r="C235" s="183"/>
      <c r="D235" s="182"/>
      <c r="E235" s="181"/>
      <c r="F235" s="181"/>
      <c r="G235" s="182"/>
      <c r="H235" s="181"/>
      <c r="I235" s="181"/>
      <c r="J235" s="181"/>
      <c r="K235" s="181"/>
      <c r="L235" s="181"/>
      <c r="M235" s="181"/>
    </row>
    <row r="236" spans="1:14" ht="18.75" x14ac:dyDescent="0.25">
      <c r="B236" s="462" t="s">
        <v>52</v>
      </c>
      <c r="C236" s="462"/>
      <c r="D236" s="462"/>
      <c r="E236" s="462"/>
      <c r="F236" s="462"/>
      <c r="G236" s="462"/>
      <c r="H236" s="462"/>
      <c r="I236" s="462"/>
      <c r="J236" s="462"/>
      <c r="K236" s="462"/>
      <c r="L236" s="462"/>
      <c r="M236" s="462"/>
    </row>
    <row r="237" spans="1:14" ht="10.15" hidden="1" customHeight="1" x14ac:dyDescent="0.25">
      <c r="B237" s="180"/>
      <c r="C237" s="179"/>
      <c r="D237" s="178"/>
      <c r="E237" s="177"/>
      <c r="F237" s="177"/>
      <c r="G237" s="178"/>
      <c r="H237" s="177"/>
      <c r="I237" s="177"/>
      <c r="J237" s="177"/>
      <c r="K237" s="177"/>
      <c r="L237" s="177"/>
      <c r="M237" s="177"/>
    </row>
    <row r="238" spans="1:14" s="6" customFormat="1" ht="55.15" customHeight="1" x14ac:dyDescent="0.25">
      <c r="A238" s="7"/>
      <c r="B238" s="543" t="s">
        <v>17</v>
      </c>
      <c r="C238" s="537" t="s">
        <v>209</v>
      </c>
      <c r="D238" s="540" t="s">
        <v>18</v>
      </c>
      <c r="E238" s="540" t="s">
        <v>208</v>
      </c>
      <c r="F238" s="537" t="s">
        <v>207</v>
      </c>
      <c r="G238" s="537" t="s">
        <v>206</v>
      </c>
      <c r="H238" s="539" t="s">
        <v>8915</v>
      </c>
      <c r="I238" s="539"/>
      <c r="J238" s="539"/>
      <c r="K238" s="539"/>
      <c r="L238" s="539"/>
      <c r="M238" s="539"/>
      <c r="N238" s="224"/>
    </row>
    <row r="239" spans="1:14" s="6" customFormat="1" ht="55.15" customHeight="1" x14ac:dyDescent="0.25">
      <c r="A239" s="7"/>
      <c r="B239" s="544"/>
      <c r="C239" s="538"/>
      <c r="D239" s="541"/>
      <c r="E239" s="541"/>
      <c r="F239" s="538"/>
      <c r="G239" s="538"/>
      <c r="H239" s="176" t="s">
        <v>205</v>
      </c>
      <c r="I239" s="176" t="s">
        <v>204</v>
      </c>
      <c r="J239" s="176" t="s">
        <v>203</v>
      </c>
      <c r="K239" s="176" t="s">
        <v>202</v>
      </c>
      <c r="L239" s="176" t="s">
        <v>201</v>
      </c>
      <c r="M239" s="176" t="s">
        <v>200</v>
      </c>
      <c r="N239" s="254"/>
    </row>
    <row r="240" spans="1:14" ht="124.5" customHeight="1" x14ac:dyDescent="0.25">
      <c r="B240" s="207" t="s">
        <v>159</v>
      </c>
      <c r="C240" s="208">
        <v>4</v>
      </c>
      <c r="D240" s="212" t="s">
        <v>3075</v>
      </c>
      <c r="E240" s="135" t="s">
        <v>11042</v>
      </c>
      <c r="F240" s="187" t="s">
        <v>10247</v>
      </c>
      <c r="G240" s="135" t="s">
        <v>161</v>
      </c>
      <c r="H240" s="186"/>
      <c r="I240" s="186"/>
      <c r="J240" s="186"/>
      <c r="K240" s="186"/>
      <c r="L240" s="186"/>
      <c r="M240" s="186"/>
    </row>
    <row r="241" spans="2:13" ht="96.75" customHeight="1" x14ac:dyDescent="0.25">
      <c r="B241" s="207" t="s">
        <v>158</v>
      </c>
      <c r="C241" s="208">
        <v>4</v>
      </c>
      <c r="D241" s="212" t="s">
        <v>3088</v>
      </c>
      <c r="E241" s="135" t="s">
        <v>4101</v>
      </c>
      <c r="F241" s="216" t="s">
        <v>10248</v>
      </c>
      <c r="G241" s="135" t="s">
        <v>161</v>
      </c>
      <c r="H241" s="186"/>
      <c r="I241" s="186"/>
      <c r="J241" s="186"/>
      <c r="K241" s="186"/>
      <c r="L241" s="186"/>
      <c r="M241" s="186"/>
    </row>
    <row r="242" spans="2:13" ht="25.5" x14ac:dyDescent="0.25">
      <c r="B242" s="207" t="s">
        <v>157</v>
      </c>
      <c r="C242" s="208">
        <v>4</v>
      </c>
      <c r="D242" s="212" t="s">
        <v>2938</v>
      </c>
      <c r="E242" s="135" t="s">
        <v>11042</v>
      </c>
      <c r="F242" s="135" t="s">
        <v>5206</v>
      </c>
      <c r="G242" s="135" t="s">
        <v>161</v>
      </c>
      <c r="H242" s="186"/>
      <c r="I242" s="186"/>
      <c r="J242" s="186"/>
      <c r="K242" s="186"/>
      <c r="L242" s="186"/>
      <c r="M242" s="186"/>
    </row>
    <row r="243" spans="2:13" ht="25.5" x14ac:dyDescent="0.25">
      <c r="B243" s="207" t="s">
        <v>156</v>
      </c>
      <c r="C243" s="208">
        <v>4</v>
      </c>
      <c r="D243" s="212" t="s">
        <v>2951</v>
      </c>
      <c r="E243" s="263" t="s">
        <v>4075</v>
      </c>
      <c r="F243" s="135" t="s">
        <v>5221</v>
      </c>
      <c r="G243" s="135" t="s">
        <v>161</v>
      </c>
      <c r="H243" s="186"/>
      <c r="I243" s="186"/>
      <c r="J243" s="186"/>
      <c r="K243" s="186"/>
      <c r="L243" s="186"/>
      <c r="M243" s="186"/>
    </row>
    <row r="244" spans="2:13" ht="51" x14ac:dyDescent="0.25">
      <c r="B244" s="207" t="s">
        <v>155</v>
      </c>
      <c r="C244" s="208">
        <v>4</v>
      </c>
      <c r="D244" s="212" t="s">
        <v>2963</v>
      </c>
      <c r="E244" s="263" t="s">
        <v>4075</v>
      </c>
      <c r="F244" s="135" t="s">
        <v>5236</v>
      </c>
      <c r="G244" s="135" t="s">
        <v>161</v>
      </c>
      <c r="H244" s="186"/>
      <c r="I244" s="186"/>
      <c r="J244" s="186"/>
      <c r="K244" s="186"/>
      <c r="L244" s="186"/>
      <c r="M244" s="186"/>
    </row>
    <row r="245" spans="2:13" ht="41.25" customHeight="1" x14ac:dyDescent="0.25">
      <c r="B245" s="207" t="s">
        <v>154</v>
      </c>
      <c r="C245" s="208">
        <v>4</v>
      </c>
      <c r="D245" s="212" t="s">
        <v>3106</v>
      </c>
      <c r="E245" s="185" t="s">
        <v>8799</v>
      </c>
      <c r="F245" s="209" t="s">
        <v>5301</v>
      </c>
      <c r="G245" s="135" t="s">
        <v>161</v>
      </c>
      <c r="H245" s="135" t="s">
        <v>8335</v>
      </c>
      <c r="I245" s="135">
        <v>76</v>
      </c>
      <c r="J245" s="135" t="s">
        <v>210</v>
      </c>
      <c r="K245" s="135">
        <v>3</v>
      </c>
      <c r="L245" s="185">
        <v>10</v>
      </c>
      <c r="M245" s="135">
        <v>30</v>
      </c>
    </row>
    <row r="246" spans="2:13" ht="10.15" customHeight="1" x14ac:dyDescent="0.25">
      <c r="B246" s="184"/>
      <c r="C246" s="183"/>
      <c r="D246" s="182"/>
      <c r="E246" s="181"/>
      <c r="F246" s="181"/>
      <c r="G246" s="182"/>
      <c r="H246" s="181"/>
      <c r="I246" s="181"/>
      <c r="J246" s="181"/>
      <c r="K246" s="181"/>
      <c r="L246" s="181"/>
      <c r="M246" s="181"/>
    </row>
    <row r="247" spans="2:13" ht="18.75" x14ac:dyDescent="0.25">
      <c r="B247" s="462" t="s">
        <v>241</v>
      </c>
      <c r="C247" s="462"/>
      <c r="D247" s="462"/>
      <c r="E247" s="462"/>
      <c r="F247" s="462"/>
      <c r="G247" s="462"/>
      <c r="H247" s="462"/>
      <c r="I247" s="462"/>
      <c r="J247" s="462"/>
      <c r="K247" s="462"/>
      <c r="L247" s="462"/>
      <c r="M247" s="462"/>
    </row>
    <row r="248" spans="2:13" ht="10.15" hidden="1" customHeight="1" x14ac:dyDescent="0.25">
      <c r="B248" s="96"/>
      <c r="C248" s="96"/>
      <c r="D248" s="96"/>
      <c r="E248" s="96"/>
      <c r="F248" s="96"/>
      <c r="G248" s="96"/>
      <c r="H248" s="96"/>
      <c r="I248" s="96"/>
      <c r="J248" s="96"/>
      <c r="K248" s="96"/>
      <c r="L248" s="96"/>
      <c r="M248" s="96"/>
    </row>
    <row r="249" spans="2:13" ht="55.15" customHeight="1" x14ac:dyDescent="0.25">
      <c r="B249" s="543" t="s">
        <v>17</v>
      </c>
      <c r="C249" s="537" t="s">
        <v>209</v>
      </c>
      <c r="D249" s="540" t="s">
        <v>18</v>
      </c>
      <c r="E249" s="540" t="s">
        <v>208</v>
      </c>
      <c r="F249" s="537" t="s">
        <v>207</v>
      </c>
      <c r="G249" s="537" t="s">
        <v>206</v>
      </c>
      <c r="H249" s="539" t="s">
        <v>8915</v>
      </c>
      <c r="I249" s="539"/>
      <c r="J249" s="539"/>
      <c r="K249" s="539"/>
      <c r="L249" s="539"/>
      <c r="M249" s="539"/>
    </row>
    <row r="250" spans="2:13" ht="55.15" customHeight="1" x14ac:dyDescent="0.25">
      <c r="B250" s="544"/>
      <c r="C250" s="538"/>
      <c r="D250" s="541"/>
      <c r="E250" s="541"/>
      <c r="F250" s="538"/>
      <c r="G250" s="538"/>
      <c r="H250" s="176" t="s">
        <v>205</v>
      </c>
      <c r="I250" s="176" t="s">
        <v>204</v>
      </c>
      <c r="J250" s="176" t="s">
        <v>203</v>
      </c>
      <c r="K250" s="176" t="s">
        <v>202</v>
      </c>
      <c r="L250" s="176" t="s">
        <v>201</v>
      </c>
      <c r="M250" s="176" t="s">
        <v>200</v>
      </c>
    </row>
    <row r="251" spans="2:13" ht="136.5" customHeight="1" x14ac:dyDescent="0.25">
      <c r="B251" s="207" t="s">
        <v>164</v>
      </c>
      <c r="C251" s="208">
        <v>4</v>
      </c>
      <c r="D251" s="212" t="s">
        <v>3117</v>
      </c>
      <c r="E251" s="204" t="s">
        <v>11042</v>
      </c>
      <c r="F251" s="187" t="s">
        <v>10249</v>
      </c>
      <c r="G251" s="135" t="s">
        <v>161</v>
      </c>
      <c r="H251" s="206"/>
      <c r="I251" s="206"/>
      <c r="J251" s="206"/>
      <c r="K251" s="206"/>
      <c r="L251" s="206"/>
      <c r="M251" s="206"/>
    </row>
    <row r="252" spans="2:13" ht="194.25" customHeight="1" x14ac:dyDescent="0.25">
      <c r="B252" s="207" t="s">
        <v>165</v>
      </c>
      <c r="C252" s="208">
        <v>4</v>
      </c>
      <c r="D252" s="212" t="s">
        <v>3131</v>
      </c>
      <c r="E252" s="187" t="s">
        <v>4101</v>
      </c>
      <c r="F252" s="187" t="s">
        <v>10250</v>
      </c>
      <c r="G252" s="135" t="s">
        <v>161</v>
      </c>
      <c r="H252" s="206"/>
      <c r="I252" s="206"/>
      <c r="J252" s="206"/>
      <c r="K252" s="206"/>
      <c r="L252" s="206"/>
      <c r="M252" s="206"/>
    </row>
    <row r="253" spans="2:13" ht="49.5" customHeight="1" x14ac:dyDescent="0.25">
      <c r="B253" s="207" t="s">
        <v>166</v>
      </c>
      <c r="C253" s="208">
        <v>4</v>
      </c>
      <c r="D253" s="212" t="s">
        <v>2938</v>
      </c>
      <c r="E253" s="204" t="s">
        <v>11042</v>
      </c>
      <c r="F253" s="135" t="s">
        <v>5206</v>
      </c>
      <c r="G253" s="135" t="s">
        <v>161</v>
      </c>
      <c r="H253" s="206"/>
      <c r="I253" s="206"/>
      <c r="J253" s="206"/>
      <c r="K253" s="206"/>
      <c r="L253" s="206"/>
      <c r="M253" s="206"/>
    </row>
    <row r="254" spans="2:13" ht="32.25" customHeight="1" x14ac:dyDescent="0.25">
      <c r="B254" s="207" t="s">
        <v>167</v>
      </c>
      <c r="C254" s="208">
        <v>4</v>
      </c>
      <c r="D254" s="212" t="s">
        <v>2951</v>
      </c>
      <c r="E254" s="263" t="s">
        <v>4075</v>
      </c>
      <c r="F254" s="135" t="s">
        <v>5221</v>
      </c>
      <c r="G254" s="135" t="s">
        <v>161</v>
      </c>
      <c r="H254" s="206"/>
      <c r="I254" s="206"/>
      <c r="J254" s="206"/>
      <c r="K254" s="206"/>
      <c r="L254" s="206"/>
      <c r="M254" s="206"/>
    </row>
    <row r="255" spans="2:13" ht="56.25" customHeight="1" x14ac:dyDescent="0.25">
      <c r="B255" s="207" t="s">
        <v>168</v>
      </c>
      <c r="C255" s="208">
        <v>4</v>
      </c>
      <c r="D255" s="212" t="s">
        <v>2963</v>
      </c>
      <c r="E255" s="263" t="s">
        <v>4075</v>
      </c>
      <c r="F255" s="135" t="s">
        <v>5236</v>
      </c>
      <c r="G255" s="135" t="s">
        <v>161</v>
      </c>
      <c r="H255" s="206"/>
      <c r="I255" s="206"/>
      <c r="J255" s="206"/>
      <c r="K255" s="206"/>
      <c r="L255" s="206"/>
      <c r="M255" s="206"/>
    </row>
    <row r="256" spans="2:13" ht="147.75" customHeight="1" x14ac:dyDescent="0.25">
      <c r="B256" s="207" t="s">
        <v>169</v>
      </c>
      <c r="C256" s="208">
        <v>4</v>
      </c>
      <c r="D256" s="212" t="s">
        <v>3157</v>
      </c>
      <c r="E256" s="185" t="s">
        <v>8810</v>
      </c>
      <c r="F256" s="187" t="s">
        <v>7073</v>
      </c>
      <c r="G256" s="135" t="s">
        <v>161</v>
      </c>
      <c r="H256" s="259" t="s">
        <v>238</v>
      </c>
      <c r="I256" s="135" t="s">
        <v>9215</v>
      </c>
      <c r="J256" s="135" t="s">
        <v>9216</v>
      </c>
      <c r="K256" s="97"/>
      <c r="L256" s="135" t="s">
        <v>9217</v>
      </c>
      <c r="M256" s="135" t="s">
        <v>9218</v>
      </c>
    </row>
    <row r="257" spans="1:14" ht="83.25" customHeight="1" x14ac:dyDescent="0.25">
      <c r="B257" s="207" t="s">
        <v>171</v>
      </c>
      <c r="C257" s="208">
        <v>4</v>
      </c>
      <c r="D257" s="212" t="s">
        <v>3170</v>
      </c>
      <c r="E257" s="185" t="s">
        <v>8808</v>
      </c>
      <c r="F257" s="187" t="s">
        <v>7066</v>
      </c>
      <c r="G257" s="135" t="s">
        <v>161</v>
      </c>
      <c r="H257" s="259" t="s">
        <v>238</v>
      </c>
      <c r="I257" s="260" t="s">
        <v>8812</v>
      </c>
      <c r="J257" s="261" t="s">
        <v>8813</v>
      </c>
      <c r="K257" s="261"/>
      <c r="L257" s="262" t="s">
        <v>239</v>
      </c>
      <c r="M257" s="261" t="s">
        <v>240</v>
      </c>
    </row>
    <row r="258" spans="1:14" ht="80.25" customHeight="1" x14ac:dyDescent="0.25">
      <c r="B258" s="188" t="s">
        <v>170</v>
      </c>
      <c r="C258" s="210">
        <v>4</v>
      </c>
      <c r="D258" s="211" t="s">
        <v>3183</v>
      </c>
      <c r="E258" s="185" t="s">
        <v>8347</v>
      </c>
      <c r="F258" s="326" t="s">
        <v>11042</v>
      </c>
      <c r="G258" s="135" t="s">
        <v>162</v>
      </c>
      <c r="H258" s="206"/>
      <c r="I258" s="206"/>
      <c r="J258" s="206"/>
      <c r="K258" s="206"/>
      <c r="L258" s="206"/>
      <c r="M258" s="206"/>
    </row>
    <row r="259" spans="1:14" ht="10.15" customHeight="1" x14ac:dyDescent="0.25">
      <c r="B259" s="218"/>
      <c r="D259" s="83"/>
      <c r="E259" s="1"/>
      <c r="F259" s="84"/>
      <c r="G259" s="83"/>
      <c r="H259" s="84"/>
      <c r="I259" s="84"/>
      <c r="J259" s="84"/>
      <c r="K259" s="84"/>
      <c r="L259" s="84"/>
      <c r="M259" s="84"/>
    </row>
    <row r="260" spans="1:14" ht="18.75" x14ac:dyDescent="0.25">
      <c r="B260" s="462" t="s">
        <v>4</v>
      </c>
      <c r="C260" s="462"/>
      <c r="D260" s="462"/>
      <c r="E260" s="462"/>
      <c r="F260" s="462"/>
      <c r="G260" s="462"/>
      <c r="H260" s="462"/>
      <c r="I260" s="462"/>
      <c r="J260" s="462"/>
      <c r="K260" s="462"/>
      <c r="L260" s="462"/>
      <c r="M260" s="462"/>
    </row>
    <row r="261" spans="1:14" ht="10.15" hidden="1" customHeight="1" x14ac:dyDescent="0.25">
      <c r="B261" s="180"/>
      <c r="C261" s="179"/>
      <c r="D261" s="178"/>
      <c r="E261" s="81"/>
      <c r="F261" s="177"/>
      <c r="G261" s="178"/>
      <c r="H261" s="177"/>
      <c r="I261" s="177"/>
      <c r="J261" s="177"/>
      <c r="K261" s="177"/>
      <c r="L261" s="177"/>
      <c r="M261" s="177"/>
    </row>
    <row r="262" spans="1:14" s="6" customFormat="1" ht="55.15" customHeight="1" x14ac:dyDescent="0.25">
      <c r="A262" s="7"/>
      <c r="B262" s="543" t="s">
        <v>17</v>
      </c>
      <c r="C262" s="537" t="s">
        <v>209</v>
      </c>
      <c r="D262" s="540" t="s">
        <v>18</v>
      </c>
      <c r="E262" s="540" t="s">
        <v>208</v>
      </c>
      <c r="F262" s="537" t="s">
        <v>207</v>
      </c>
      <c r="G262" s="537" t="s">
        <v>206</v>
      </c>
      <c r="H262" s="539" t="s">
        <v>8915</v>
      </c>
      <c r="I262" s="539"/>
      <c r="J262" s="539"/>
      <c r="K262" s="539"/>
      <c r="L262" s="539"/>
      <c r="M262" s="539"/>
      <c r="N262" s="224"/>
    </row>
    <row r="263" spans="1:14" s="6" customFormat="1" ht="55.15" customHeight="1" x14ac:dyDescent="0.25">
      <c r="A263" s="7"/>
      <c r="B263" s="544"/>
      <c r="C263" s="538"/>
      <c r="D263" s="541"/>
      <c r="E263" s="541"/>
      <c r="F263" s="538"/>
      <c r="G263" s="538"/>
      <c r="H263" s="176" t="s">
        <v>205</v>
      </c>
      <c r="I263" s="176" t="s">
        <v>204</v>
      </c>
      <c r="J263" s="176" t="s">
        <v>203</v>
      </c>
      <c r="K263" s="176" t="s">
        <v>202</v>
      </c>
      <c r="L263" s="176" t="s">
        <v>201</v>
      </c>
      <c r="M263" s="176" t="s">
        <v>200</v>
      </c>
      <c r="N263" s="254"/>
    </row>
    <row r="264" spans="1:14" ht="132.75" customHeight="1" x14ac:dyDescent="0.25">
      <c r="B264" s="222" t="s">
        <v>21</v>
      </c>
      <c r="C264" s="208">
        <v>4</v>
      </c>
      <c r="D264" s="212" t="s">
        <v>3195</v>
      </c>
      <c r="E264" s="209" t="s">
        <v>9219</v>
      </c>
      <c r="F264" s="216" t="s">
        <v>5328</v>
      </c>
      <c r="G264" s="135" t="s">
        <v>161</v>
      </c>
      <c r="H264" s="193" t="s">
        <v>199</v>
      </c>
      <c r="I264" s="135">
        <v>2</v>
      </c>
      <c r="J264" s="257" t="s">
        <v>198</v>
      </c>
      <c r="K264" s="257" t="s">
        <v>11043</v>
      </c>
      <c r="L264" s="258" t="s">
        <v>192</v>
      </c>
      <c r="M264" s="257" t="s">
        <v>11044</v>
      </c>
    </row>
    <row r="265" spans="1:14" ht="50.25" customHeight="1" x14ac:dyDescent="0.25">
      <c r="B265" s="223" t="s">
        <v>22</v>
      </c>
      <c r="C265" s="210">
        <v>4</v>
      </c>
      <c r="D265" s="211" t="s">
        <v>3207</v>
      </c>
      <c r="E265" s="81" t="s">
        <v>11042</v>
      </c>
      <c r="F265" s="209" t="s">
        <v>5338</v>
      </c>
      <c r="G265" s="135" t="s">
        <v>162</v>
      </c>
      <c r="H265" s="206"/>
      <c r="I265" s="206"/>
      <c r="J265" s="206"/>
      <c r="K265" s="206"/>
      <c r="L265" s="206"/>
      <c r="M265" s="206"/>
    </row>
    <row r="266" spans="1:14" s="175" customFormat="1" ht="55.5" customHeight="1" x14ac:dyDescent="0.25">
      <c r="A266" s="1"/>
      <c r="B266" s="223" t="s">
        <v>23</v>
      </c>
      <c r="C266" s="210">
        <v>4</v>
      </c>
      <c r="D266" s="211" t="s">
        <v>3221</v>
      </c>
      <c r="E266" s="81" t="s">
        <v>11042</v>
      </c>
      <c r="F266" s="209" t="s">
        <v>5353</v>
      </c>
      <c r="G266" s="135" t="s">
        <v>162</v>
      </c>
      <c r="H266" s="206"/>
      <c r="I266" s="206"/>
      <c r="J266" s="206"/>
      <c r="K266" s="206"/>
      <c r="L266" s="206"/>
      <c r="M266" s="206"/>
      <c r="N266" s="256"/>
    </row>
    <row r="267" spans="1:14" s="175" customFormat="1" ht="57" customHeight="1" x14ac:dyDescent="0.25">
      <c r="A267" s="1"/>
      <c r="B267" s="223" t="s">
        <v>24</v>
      </c>
      <c r="C267" s="210">
        <v>4</v>
      </c>
      <c r="D267" s="211" t="s">
        <v>3235</v>
      </c>
      <c r="E267" s="81" t="s">
        <v>11042</v>
      </c>
      <c r="F267" s="209" t="s">
        <v>5368</v>
      </c>
      <c r="G267" s="135" t="s">
        <v>162</v>
      </c>
      <c r="H267" s="206"/>
      <c r="I267" s="206"/>
      <c r="J267" s="206"/>
      <c r="K267" s="206"/>
      <c r="L267" s="206"/>
      <c r="M267" s="206"/>
      <c r="N267" s="256"/>
    </row>
    <row r="268" spans="1:14" s="175" customFormat="1" ht="38.25" x14ac:dyDescent="0.25">
      <c r="A268" s="1"/>
      <c r="B268" s="207" t="s">
        <v>25</v>
      </c>
      <c r="C268" s="208">
        <v>4</v>
      </c>
      <c r="D268" s="212" t="s">
        <v>3247</v>
      </c>
      <c r="E268" s="135" t="s">
        <v>4192</v>
      </c>
      <c r="F268" s="216" t="s">
        <v>5382</v>
      </c>
      <c r="G268" s="135" t="s">
        <v>161</v>
      </c>
      <c r="H268" s="213" t="s">
        <v>194</v>
      </c>
      <c r="I268" s="213">
        <v>40</v>
      </c>
      <c r="J268" s="213" t="s">
        <v>197</v>
      </c>
      <c r="K268" s="213"/>
      <c r="L268" s="214" t="s">
        <v>196</v>
      </c>
      <c r="M268" s="213" t="s">
        <v>195</v>
      </c>
      <c r="N268" s="256"/>
    </row>
    <row r="269" spans="1:14" s="175" customFormat="1" ht="57" customHeight="1" x14ac:dyDescent="0.25">
      <c r="A269" s="1"/>
      <c r="B269" s="188" t="s">
        <v>26</v>
      </c>
      <c r="C269" s="210">
        <v>4</v>
      </c>
      <c r="D269" s="211" t="s">
        <v>3207</v>
      </c>
      <c r="E269" s="135" t="s">
        <v>11042</v>
      </c>
      <c r="F269" s="209" t="s">
        <v>5338</v>
      </c>
      <c r="G269" s="135" t="s">
        <v>162</v>
      </c>
      <c r="H269" s="206"/>
      <c r="I269" s="206"/>
      <c r="J269" s="206"/>
      <c r="K269" s="206"/>
      <c r="L269" s="206"/>
      <c r="M269" s="206"/>
      <c r="N269" s="256"/>
    </row>
    <row r="270" spans="1:14" s="175" customFormat="1" ht="57" customHeight="1" x14ac:dyDescent="0.25">
      <c r="A270" s="1"/>
      <c r="B270" s="188" t="s">
        <v>27</v>
      </c>
      <c r="C270" s="210">
        <v>4</v>
      </c>
      <c r="D270" s="211" t="s">
        <v>3221</v>
      </c>
      <c r="E270" s="135" t="s">
        <v>11042</v>
      </c>
      <c r="F270" s="209" t="s">
        <v>5353</v>
      </c>
      <c r="G270" s="135" t="s">
        <v>162</v>
      </c>
      <c r="H270" s="206"/>
      <c r="I270" s="206"/>
      <c r="J270" s="206"/>
      <c r="K270" s="206"/>
      <c r="L270" s="206"/>
      <c r="M270" s="206"/>
      <c r="N270" s="256"/>
    </row>
    <row r="271" spans="1:14" s="175" customFormat="1" ht="57" customHeight="1" x14ac:dyDescent="0.25">
      <c r="A271" s="1"/>
      <c r="B271" s="188" t="s">
        <v>28</v>
      </c>
      <c r="C271" s="210">
        <v>4</v>
      </c>
      <c r="D271" s="211" t="s">
        <v>3235</v>
      </c>
      <c r="E271" s="135" t="s">
        <v>11042</v>
      </c>
      <c r="F271" s="209" t="s">
        <v>5368</v>
      </c>
      <c r="G271" s="135" t="s">
        <v>162</v>
      </c>
      <c r="H271" s="206"/>
      <c r="I271" s="206"/>
      <c r="J271" s="206"/>
      <c r="K271" s="206"/>
      <c r="L271" s="206"/>
      <c r="M271" s="206"/>
      <c r="N271" s="256"/>
    </row>
    <row r="272" spans="1:14" s="175" customFormat="1" ht="38.25" x14ac:dyDescent="0.25">
      <c r="A272" s="1"/>
      <c r="B272" s="207" t="s">
        <v>29</v>
      </c>
      <c r="C272" s="208">
        <v>4</v>
      </c>
      <c r="D272" s="212" t="s">
        <v>3263</v>
      </c>
      <c r="E272" s="135" t="s">
        <v>4214</v>
      </c>
      <c r="F272" s="216" t="s">
        <v>5401</v>
      </c>
      <c r="G272" s="135" t="s">
        <v>161</v>
      </c>
      <c r="H272" s="135" t="s">
        <v>194</v>
      </c>
      <c r="I272" s="135">
        <v>47</v>
      </c>
      <c r="J272" s="135" t="s">
        <v>193</v>
      </c>
      <c r="K272" s="135"/>
      <c r="L272" s="185" t="s">
        <v>192</v>
      </c>
      <c r="M272" s="185" t="s">
        <v>191</v>
      </c>
      <c r="N272" s="256"/>
    </row>
    <row r="273" spans="1:14" s="175" customFormat="1" ht="51" x14ac:dyDescent="0.25">
      <c r="A273" s="1"/>
      <c r="B273" s="207" t="s">
        <v>30</v>
      </c>
      <c r="C273" s="208">
        <v>4</v>
      </c>
      <c r="D273" s="212" t="s">
        <v>3273</v>
      </c>
      <c r="E273" s="216" t="s">
        <v>4228</v>
      </c>
      <c r="F273" s="216" t="s">
        <v>5382</v>
      </c>
      <c r="G273" s="135" t="s">
        <v>161</v>
      </c>
      <c r="H273" s="206"/>
      <c r="I273" s="206"/>
      <c r="J273" s="206"/>
      <c r="K273" s="206"/>
      <c r="L273" s="206"/>
      <c r="M273" s="206"/>
      <c r="N273" s="256"/>
    </row>
    <row r="274" spans="1:14" s="175" customFormat="1" ht="57" customHeight="1" x14ac:dyDescent="0.25">
      <c r="A274" s="1"/>
      <c r="B274" s="188" t="s">
        <v>31</v>
      </c>
      <c r="C274" s="210">
        <v>4</v>
      </c>
      <c r="D274" s="211" t="s">
        <v>3207</v>
      </c>
      <c r="E274" s="135" t="s">
        <v>11042</v>
      </c>
      <c r="F274" s="209" t="s">
        <v>5338</v>
      </c>
      <c r="G274" s="135" t="s">
        <v>162</v>
      </c>
      <c r="H274" s="206"/>
      <c r="I274" s="206"/>
      <c r="J274" s="206"/>
      <c r="K274" s="206"/>
      <c r="L274" s="206"/>
      <c r="M274" s="206"/>
      <c r="N274" s="256"/>
    </row>
    <row r="275" spans="1:14" s="175" customFormat="1" ht="57" customHeight="1" x14ac:dyDescent="0.25">
      <c r="A275" s="1"/>
      <c r="B275" s="188" t="s">
        <v>32</v>
      </c>
      <c r="C275" s="210">
        <v>4</v>
      </c>
      <c r="D275" s="211" t="s">
        <v>3221</v>
      </c>
      <c r="E275" s="135" t="s">
        <v>11042</v>
      </c>
      <c r="F275" s="209" t="s">
        <v>5353</v>
      </c>
      <c r="G275" s="135" t="s">
        <v>162</v>
      </c>
      <c r="H275" s="206"/>
      <c r="I275" s="206"/>
      <c r="J275" s="206"/>
      <c r="K275" s="206"/>
      <c r="L275" s="206"/>
      <c r="M275" s="206"/>
      <c r="N275" s="256"/>
    </row>
    <row r="276" spans="1:14" s="175" customFormat="1" ht="57" customHeight="1" x14ac:dyDescent="0.25">
      <c r="A276" s="1"/>
      <c r="B276" s="188" t="s">
        <v>33</v>
      </c>
      <c r="C276" s="210">
        <v>4</v>
      </c>
      <c r="D276" s="211" t="s">
        <v>3235</v>
      </c>
      <c r="E276" s="135" t="s">
        <v>11042</v>
      </c>
      <c r="F276" s="209" t="s">
        <v>5368</v>
      </c>
      <c r="G276" s="135" t="s">
        <v>162</v>
      </c>
      <c r="H276" s="206"/>
      <c r="I276" s="206"/>
      <c r="J276" s="206"/>
      <c r="K276" s="206"/>
      <c r="L276" s="206"/>
      <c r="M276" s="206"/>
      <c r="N276" s="256"/>
    </row>
    <row r="277" spans="1:14" ht="57" customHeight="1" x14ac:dyDescent="0.25">
      <c r="B277" s="215" t="s">
        <v>36</v>
      </c>
      <c r="C277" s="210">
        <v>4</v>
      </c>
      <c r="D277" s="211" t="s">
        <v>952</v>
      </c>
      <c r="E277" s="135" t="s">
        <v>11042</v>
      </c>
      <c r="F277" s="216" t="s">
        <v>5268</v>
      </c>
      <c r="G277" s="135" t="s">
        <v>162</v>
      </c>
      <c r="H277" s="206"/>
      <c r="I277" s="206"/>
      <c r="J277" s="206"/>
      <c r="K277" s="206"/>
      <c r="L277" s="206"/>
      <c r="M277" s="206"/>
    </row>
    <row r="278" spans="1:14" ht="117" customHeight="1" x14ac:dyDescent="0.25">
      <c r="B278" s="188" t="s">
        <v>37</v>
      </c>
      <c r="C278" s="210">
        <v>4</v>
      </c>
      <c r="D278" s="211" t="s">
        <v>965</v>
      </c>
      <c r="E278" s="135" t="s">
        <v>11042</v>
      </c>
      <c r="F278" s="216" t="s">
        <v>5268</v>
      </c>
      <c r="G278" s="135" t="s">
        <v>162</v>
      </c>
      <c r="H278" s="206"/>
      <c r="I278" s="206"/>
      <c r="J278" s="206"/>
      <c r="K278" s="206"/>
      <c r="L278" s="206"/>
      <c r="M278" s="206"/>
    </row>
    <row r="279" spans="1:14" ht="117" hidden="1" customHeight="1" x14ac:dyDescent="0.25">
      <c r="B279" s="372"/>
      <c r="C279" s="373"/>
      <c r="D279" s="209"/>
      <c r="E279" s="135"/>
      <c r="F279" s="216"/>
      <c r="G279" s="135"/>
      <c r="H279" s="81"/>
      <c r="I279" s="81"/>
      <c r="J279" s="81"/>
      <c r="K279" s="81"/>
      <c r="L279" s="81"/>
      <c r="M279" s="81"/>
      <c r="N279" s="1"/>
    </row>
    <row r="280" spans="1:14" ht="117" hidden="1" customHeight="1" x14ac:dyDescent="0.25">
      <c r="B280" s="372"/>
      <c r="C280" s="373"/>
      <c r="D280" s="209"/>
      <c r="E280" s="135"/>
      <c r="F280" s="216"/>
      <c r="G280" s="135"/>
      <c r="H280" s="81"/>
      <c r="I280" s="81"/>
      <c r="J280" s="81"/>
      <c r="K280" s="81"/>
      <c r="L280" s="81"/>
      <c r="M280" s="81"/>
      <c r="N280" s="1"/>
    </row>
    <row r="281" spans="1:14" ht="117" hidden="1" customHeight="1" x14ac:dyDescent="0.25">
      <c r="B281" s="372"/>
      <c r="C281" s="373"/>
      <c r="D281" s="209"/>
      <c r="E281" s="135"/>
      <c r="F281" s="216"/>
      <c r="G281" s="135"/>
      <c r="H281" s="81"/>
      <c r="I281" s="81"/>
      <c r="J281" s="81"/>
      <c r="K281" s="81"/>
      <c r="L281" s="81"/>
      <c r="M281" s="81"/>
      <c r="N281" s="1"/>
    </row>
    <row r="282" spans="1:14" ht="57.75" customHeight="1" x14ac:dyDescent="0.25">
      <c r="B282" s="207" t="s">
        <v>138</v>
      </c>
      <c r="C282" s="208">
        <v>4</v>
      </c>
      <c r="D282" s="212" t="s">
        <v>3286</v>
      </c>
      <c r="E282" s="135" t="s">
        <v>11042</v>
      </c>
      <c r="F282" s="216" t="s">
        <v>5427</v>
      </c>
      <c r="G282" s="135" t="s">
        <v>161</v>
      </c>
      <c r="H282" s="206"/>
      <c r="I282" s="206"/>
      <c r="J282" s="206"/>
      <c r="K282" s="206"/>
      <c r="L282" s="206"/>
      <c r="M282" s="206"/>
    </row>
    <row r="283" spans="1:14" ht="119.25" customHeight="1" x14ac:dyDescent="0.25">
      <c r="B283" s="207" t="s">
        <v>56</v>
      </c>
      <c r="C283" s="208">
        <v>4</v>
      </c>
      <c r="D283" s="212" t="s">
        <v>8231</v>
      </c>
      <c r="E283" s="189" t="s">
        <v>4252</v>
      </c>
      <c r="F283" s="189" t="s">
        <v>4301</v>
      </c>
      <c r="G283" s="135" t="s">
        <v>161</v>
      </c>
      <c r="H283" s="206"/>
      <c r="I283" s="206"/>
      <c r="J283" s="206"/>
      <c r="K283" s="206"/>
      <c r="L283" s="206"/>
      <c r="M283" s="206"/>
    </row>
    <row r="284" spans="1:14" ht="60" customHeight="1" x14ac:dyDescent="0.25">
      <c r="B284" s="207" t="s">
        <v>57</v>
      </c>
      <c r="C284" s="208">
        <v>4</v>
      </c>
      <c r="D284" s="212" t="s">
        <v>3308</v>
      </c>
      <c r="E284" s="81" t="s">
        <v>11042</v>
      </c>
      <c r="F284" s="216" t="s">
        <v>10511</v>
      </c>
      <c r="G284" s="135" t="s">
        <v>161</v>
      </c>
      <c r="H284" s="206"/>
      <c r="I284" s="206"/>
      <c r="J284" s="206"/>
      <c r="K284" s="206"/>
      <c r="L284" s="206"/>
      <c r="M284" s="206"/>
    </row>
    <row r="285" spans="1:14" ht="71.25" customHeight="1" x14ac:dyDescent="0.25">
      <c r="B285" s="207" t="s">
        <v>58</v>
      </c>
      <c r="C285" s="208">
        <v>4</v>
      </c>
      <c r="D285" s="212" t="s">
        <v>6536</v>
      </c>
      <c r="E285" s="81" t="s">
        <v>4075</v>
      </c>
      <c r="F285" s="216" t="s">
        <v>10515</v>
      </c>
      <c r="G285" s="135" t="s">
        <v>161</v>
      </c>
      <c r="H285" s="206"/>
      <c r="I285" s="206"/>
      <c r="J285" s="206"/>
      <c r="K285" s="206"/>
      <c r="L285" s="206"/>
      <c r="M285" s="206"/>
    </row>
  </sheetData>
  <protectedRanges>
    <protectedRange sqref="E251:E256 E222:E223 E228:E229" name="Range1_3"/>
  </protectedRanges>
  <mergeCells count="174">
    <mergeCell ref="F30:F31"/>
    <mergeCell ref="G30:G31"/>
    <mergeCell ref="H30:M30"/>
    <mergeCell ref="C212:E212"/>
    <mergeCell ref="B40:B41"/>
    <mergeCell ref="C40:C41"/>
    <mergeCell ref="E40:E41"/>
    <mergeCell ref="F40:F41"/>
    <mergeCell ref="G40:G41"/>
    <mergeCell ref="H40:M40"/>
    <mergeCell ref="B53:M53"/>
    <mergeCell ref="B73:M73"/>
    <mergeCell ref="B60:M60"/>
    <mergeCell ref="B38:M38"/>
    <mergeCell ref="G75:G76"/>
    <mergeCell ref="H75:M75"/>
    <mergeCell ref="B66:M66"/>
    <mergeCell ref="B75:B76"/>
    <mergeCell ref="C75:C76"/>
    <mergeCell ref="D75:D76"/>
    <mergeCell ref="E75:E76"/>
    <mergeCell ref="F75:F76"/>
    <mergeCell ref="B81:M81"/>
    <mergeCell ref="B88:M88"/>
    <mergeCell ref="B2:M2"/>
    <mergeCell ref="B4:M4"/>
    <mergeCell ref="B17:B18"/>
    <mergeCell ref="C17:C18"/>
    <mergeCell ref="D17:D18"/>
    <mergeCell ref="E17:E18"/>
    <mergeCell ref="F17:F18"/>
    <mergeCell ref="G17:G18"/>
    <mergeCell ref="H17:M17"/>
    <mergeCell ref="B15:M15"/>
    <mergeCell ref="B6:M6"/>
    <mergeCell ref="B3:M3"/>
    <mergeCell ref="B28:M28"/>
    <mergeCell ref="F55:F56"/>
    <mergeCell ref="D40:D41"/>
    <mergeCell ref="C70:D70"/>
    <mergeCell ref="C69:E69"/>
    <mergeCell ref="C71:E71"/>
    <mergeCell ref="D72:F72"/>
    <mergeCell ref="C55:C56"/>
    <mergeCell ref="D55:D56"/>
    <mergeCell ref="G55:G56"/>
    <mergeCell ref="H55:M55"/>
    <mergeCell ref="B62:B63"/>
    <mergeCell ref="C62:C63"/>
    <mergeCell ref="D62:D63"/>
    <mergeCell ref="E62:E63"/>
    <mergeCell ref="F62:F63"/>
    <mergeCell ref="G62:G63"/>
    <mergeCell ref="H62:M62"/>
    <mergeCell ref="B55:B56"/>
    <mergeCell ref="E55:E56"/>
    <mergeCell ref="B30:B31"/>
    <mergeCell ref="C30:C31"/>
    <mergeCell ref="D30:D31"/>
    <mergeCell ref="E30:E31"/>
    <mergeCell ref="B99:M99"/>
    <mergeCell ref="B110:M110"/>
    <mergeCell ref="B124:M124"/>
    <mergeCell ref="B82:B83"/>
    <mergeCell ref="C82:C83"/>
    <mergeCell ref="D82:D83"/>
    <mergeCell ref="E82:E83"/>
    <mergeCell ref="F82:F83"/>
    <mergeCell ref="G82:G83"/>
    <mergeCell ref="H82:M82"/>
    <mergeCell ref="B90:B91"/>
    <mergeCell ref="C90:C91"/>
    <mergeCell ref="D90:D91"/>
    <mergeCell ref="E90:E91"/>
    <mergeCell ref="F90:F91"/>
    <mergeCell ref="G90:G91"/>
    <mergeCell ref="H90:M90"/>
    <mergeCell ref="B112:B113"/>
    <mergeCell ref="C112:C113"/>
    <mergeCell ref="D112:D113"/>
    <mergeCell ref="E112:E113"/>
    <mergeCell ref="F112:F113"/>
    <mergeCell ref="C103:E103"/>
    <mergeCell ref="C105:E105"/>
    <mergeCell ref="B138:M138"/>
    <mergeCell ref="B152:M152"/>
    <mergeCell ref="B166:M166"/>
    <mergeCell ref="B183:M183"/>
    <mergeCell ref="B200:M200"/>
    <mergeCell ref="B154:B155"/>
    <mergeCell ref="C154:C155"/>
    <mergeCell ref="D154:D155"/>
    <mergeCell ref="E154:E155"/>
    <mergeCell ref="E140:E141"/>
    <mergeCell ref="F140:F141"/>
    <mergeCell ref="G140:G141"/>
    <mergeCell ref="H140:M140"/>
    <mergeCell ref="C168:C169"/>
    <mergeCell ref="C185:C186"/>
    <mergeCell ref="D185:D186"/>
    <mergeCell ref="E185:E186"/>
    <mergeCell ref="F185:F186"/>
    <mergeCell ref="B185:B186"/>
    <mergeCell ref="B140:B141"/>
    <mergeCell ref="C140:C141"/>
    <mergeCell ref="D140:D141"/>
    <mergeCell ref="G262:G263"/>
    <mergeCell ref="H262:M262"/>
    <mergeCell ref="G217:G218"/>
    <mergeCell ref="H217:M217"/>
    <mergeCell ref="B238:B239"/>
    <mergeCell ref="C238:C239"/>
    <mergeCell ref="B262:B263"/>
    <mergeCell ref="C262:C263"/>
    <mergeCell ref="D262:D263"/>
    <mergeCell ref="E262:E263"/>
    <mergeCell ref="F262:F263"/>
    <mergeCell ref="B260:M260"/>
    <mergeCell ref="B247:M247"/>
    <mergeCell ref="B249:B250"/>
    <mergeCell ref="C249:C250"/>
    <mergeCell ref="D249:D250"/>
    <mergeCell ref="E249:E250"/>
    <mergeCell ref="F249:F250"/>
    <mergeCell ref="G249:G250"/>
    <mergeCell ref="H249:M249"/>
    <mergeCell ref="C104:E104"/>
    <mergeCell ref="C106:E106"/>
    <mergeCell ref="C107:E107"/>
    <mergeCell ref="B236:M236"/>
    <mergeCell ref="C102:E102"/>
    <mergeCell ref="G185:G186"/>
    <mergeCell ref="H185:M185"/>
    <mergeCell ref="D168:D169"/>
    <mergeCell ref="E168:E169"/>
    <mergeCell ref="F168:F169"/>
    <mergeCell ref="G168:G169"/>
    <mergeCell ref="H168:M168"/>
    <mergeCell ref="G126:G127"/>
    <mergeCell ref="B217:B218"/>
    <mergeCell ref="C217:C218"/>
    <mergeCell ref="D217:D218"/>
    <mergeCell ref="E217:E218"/>
    <mergeCell ref="F217:F218"/>
    <mergeCell ref="B126:B127"/>
    <mergeCell ref="C126:C127"/>
    <mergeCell ref="D126:D127"/>
    <mergeCell ref="E126:E127"/>
    <mergeCell ref="H126:M126"/>
    <mergeCell ref="C108:E108"/>
    <mergeCell ref="G112:G113"/>
    <mergeCell ref="H112:M112"/>
    <mergeCell ref="D238:D239"/>
    <mergeCell ref="E238:E239"/>
    <mergeCell ref="F238:F239"/>
    <mergeCell ref="G238:G239"/>
    <mergeCell ref="H238:M238"/>
    <mergeCell ref="F126:F127"/>
    <mergeCell ref="G202:G203"/>
    <mergeCell ref="H202:M202"/>
    <mergeCell ref="C210:E210"/>
    <mergeCell ref="C211:E211"/>
    <mergeCell ref="C213:E213"/>
    <mergeCell ref="B215:M215"/>
    <mergeCell ref="B207:M207"/>
    <mergeCell ref="B202:B203"/>
    <mergeCell ref="C202:C203"/>
    <mergeCell ref="D202:D203"/>
    <mergeCell ref="E202:E203"/>
    <mergeCell ref="F202:F203"/>
    <mergeCell ref="F154:F155"/>
    <mergeCell ref="G154:G155"/>
    <mergeCell ref="H154:M154"/>
    <mergeCell ref="B168:B169"/>
  </mergeCells>
  <dataValidations count="2">
    <dataValidation type="textLength" errorStyle="information" operator="lessThanOrEqual" allowBlank="1" showInputMessage="1" showErrorMessage="1" error="You can enter &quot;. p&quot; when you do not have a RIAD MFI code._x000a_If you do have one, maximum characters is 30." sqref="E254:E255 E222:E223 E228:E229" xr:uid="{00000000-0002-0000-0500-000000000000}">
      <formula1>30</formula1>
    </dataValidation>
    <dataValidation type="textLength" operator="lessThanOrEqual" showInputMessage="1" showErrorMessage="1" error="Maximum 255 characters" sqref="E253" xr:uid="{00000000-0002-0000-0500-000001000000}">
      <formula1>255</formula1>
    </dataValidation>
  </dataValidations>
  <hyperlinks>
    <hyperlink ref="B32" location="'1. General Information'!B21" display="'1. General Information'!B21" xr:uid="{00000000-0004-0000-0500-000000000000}"/>
    <hyperlink ref="B33" location="'1. General Information'!B22" display="'1. General Information'!B22" xr:uid="{00000000-0004-0000-0500-000001000000}"/>
    <hyperlink ref="B34" location="'1. General Information'!B23" display="'1. General Information'!B23" xr:uid="{00000000-0004-0000-0500-000002000000}"/>
    <hyperlink ref="B35" location="'1. General Information'!B24" display="'1. General Information'!B24" xr:uid="{00000000-0004-0000-0500-000003000000}"/>
    <hyperlink ref="B42" location="'1. General Information'!B30" display="'1. General Information'!B30" xr:uid="{00000000-0004-0000-0500-000004000000}"/>
    <hyperlink ref="B43" location="'1. General Information'!B31" display="'1. General Information'!B31" xr:uid="{00000000-0004-0000-0500-000005000000}"/>
    <hyperlink ref="B44" location="'1. General Information'!B32" display="'1. General Information'!B32" xr:uid="{00000000-0004-0000-0500-000006000000}"/>
    <hyperlink ref="B45" location="'1. General Information'!B33" display="'1. General Information'!B33" xr:uid="{00000000-0004-0000-0500-000007000000}"/>
    <hyperlink ref="B46" location="'1. General Information'!B34" display="'1. General Information'!B34" xr:uid="{00000000-0004-0000-0500-000008000000}"/>
    <hyperlink ref="B47" location="'1. General Information'!B35" display="'1. General Information'!B35" xr:uid="{00000000-0004-0000-0500-000009000000}"/>
    <hyperlink ref="B48" location="'1. General Information'!B36" display="'1. General Information'!B36" xr:uid="{00000000-0004-0000-0500-00000A000000}"/>
    <hyperlink ref="B49" location="'1. General Information'!B37" display="'1. General Information'!B37" xr:uid="{00000000-0004-0000-0500-00000B000000}"/>
    <hyperlink ref="B50" location="'1. General Information'!B38" display="'1. General Information'!B38" xr:uid="{00000000-0004-0000-0500-00000C000000}"/>
    <hyperlink ref="B51" location="'1. General Information'!B39" display="'1. General Information'!B39" xr:uid="{00000000-0004-0000-0500-00000D000000}"/>
    <hyperlink ref="B57" location="'1. General Information'!B44" display="'1. General Information'!B44" xr:uid="{00000000-0004-0000-0500-00000E000000}"/>
    <hyperlink ref="B58" location="'1. General Information'!B45" display="'1. General Information'!B45" xr:uid="{00000000-0004-0000-0500-00000F000000}"/>
    <hyperlink ref="B79" location="'2. Basic annual contribution'!B18" display="'2. Basic annual contribution'!B18" xr:uid="{00000000-0004-0000-0500-000010000000}"/>
    <hyperlink ref="B204" location="'3. Deductions'!B212" display="'3. Deductions'!B212" xr:uid="{00000000-0004-0000-0500-000011000000}"/>
    <hyperlink ref="B92" location="'2. Basic annual contribution'!B39" display="'2. Basic annual contribution'!B39" xr:uid="{00000000-0004-0000-0500-000012000000}"/>
    <hyperlink ref="B93" location="'2. Basic annual contribution'!B40" display="'2. Basic annual contribution'!B40" xr:uid="{00000000-0004-0000-0500-000013000000}"/>
    <hyperlink ref="B94" location="'2. Basic annual contribution'!B41" display="'2. Basic annual contribution'!B41" xr:uid="{00000000-0004-0000-0500-000014000000}"/>
    <hyperlink ref="B95" location="'2. Basic annual contribution'!B42" display="'2. Basic annual contribution'!B42" xr:uid="{00000000-0004-0000-0500-000015000000}"/>
    <hyperlink ref="B96" location="'2. Basic annual contribution'!B43" display="'2. Basic annual contribution'!B43" xr:uid="{00000000-0004-0000-0500-000016000000}"/>
    <hyperlink ref="B97" location="'2. Basic annual contribution'!B44" display="'2. Basic annual contribution'!B44" xr:uid="{00000000-0004-0000-0500-000017000000}"/>
    <hyperlink ref="B86" location="'2. Basic annual contribution'!B28" display="'2. Basic annual contribution'!B28" xr:uid="{00000000-0004-0000-0500-000018000000}"/>
    <hyperlink ref="B205" location="'3. Deductions'!B222" display="'3. Deductions'!B222" xr:uid="{00000000-0004-0000-0500-000019000000}"/>
    <hyperlink ref="B114" location="'3. Deductions'!B30" display="'3. Deductions'!B30" xr:uid="{00000000-0004-0000-0500-00001A000000}"/>
    <hyperlink ref="B115" location="'3. Deductions'!B31" display="'3. Deductions'!B31" xr:uid="{00000000-0004-0000-0500-00001B000000}"/>
    <hyperlink ref="B116" location="'3. Deductions'!B32" display="'3. Deductions'!B32" xr:uid="{00000000-0004-0000-0500-00001C000000}"/>
    <hyperlink ref="B117" location="'3. Deductions'!B33" display="'3. Deductions'!B33" xr:uid="{00000000-0004-0000-0500-00001D000000}"/>
    <hyperlink ref="B118" location="'3. Deductions'!B34" display="'3. Deductions'!B34" xr:uid="{00000000-0004-0000-0500-00001E000000}"/>
    <hyperlink ref="B120" location="'3. Deductions'!B42" display="'3. Deductions'!B42" xr:uid="{00000000-0004-0000-0500-00001F000000}"/>
    <hyperlink ref="B121" location="'3. Deductions'!B43" display="'3. Deductions'!B43" xr:uid="{00000000-0004-0000-0500-000020000000}"/>
    <hyperlink ref="B122" location="'3. Deductions'!B44" display="'3. Deductions'!B44" xr:uid="{00000000-0004-0000-0500-000021000000}"/>
    <hyperlink ref="B128" location="'3. Deductions'!B56" display="'3. Deductions'!B56" xr:uid="{00000000-0004-0000-0500-000022000000}"/>
    <hyperlink ref="B129" location="'3. Deductions'!B57" display="'3. Deductions'!B57" xr:uid="{00000000-0004-0000-0500-000023000000}"/>
    <hyperlink ref="B130" location="'3. Deductions'!B58" display="'3. Deductions'!B58" xr:uid="{00000000-0004-0000-0500-000024000000}"/>
    <hyperlink ref="B131" location="'3. Deductions'!B59" display="'3. Deductions'!B59" xr:uid="{00000000-0004-0000-0500-000025000000}"/>
    <hyperlink ref="B132" location="'3. Deductions'!B60" display="'3. Deductions'!B60" xr:uid="{00000000-0004-0000-0500-000026000000}"/>
    <hyperlink ref="B133" location="'3. Deductions'!B67" display="'3. Deductions'!B67" xr:uid="{00000000-0004-0000-0500-000027000000}"/>
    <hyperlink ref="B134" location="'3. Deductions'!B68" display="'3. Deductions'!B68" xr:uid="{00000000-0004-0000-0500-000028000000}"/>
    <hyperlink ref="B135" location="'3. Deductions'!B69" display="'3. Deductions'!B69" xr:uid="{00000000-0004-0000-0500-000029000000}"/>
    <hyperlink ref="B136" location="'3. Deductions'!B70" display="'3. Deductions'!B70" xr:uid="{00000000-0004-0000-0500-00002A000000}"/>
    <hyperlink ref="B142" location="'3. Deductions'!B82" display="'3. Deductions'!B82" xr:uid="{00000000-0004-0000-0500-00002B000000}"/>
    <hyperlink ref="B143" location="'3. Deductions'!B83" display="'3. Deductions'!B83" xr:uid="{00000000-0004-0000-0500-00002C000000}"/>
    <hyperlink ref="B144" location="'3. Deductions'!B84" display="'3. Deductions'!B84" xr:uid="{00000000-0004-0000-0500-00002D000000}"/>
    <hyperlink ref="B145" location="'3. Deductions'!B85" display="'3. Deductions'!B85" xr:uid="{00000000-0004-0000-0500-00002E000000}"/>
    <hyperlink ref="B146" location="'3. Deductions'!B86" display="'3. Deductions'!B86" xr:uid="{00000000-0004-0000-0500-00002F000000}"/>
    <hyperlink ref="B147" location="'3. Deductions'!B93" display="'3. Deductions'!B93" xr:uid="{00000000-0004-0000-0500-000030000000}"/>
    <hyperlink ref="B148" location="'3. Deductions'!B94" display="'3. Deductions'!B94" xr:uid="{00000000-0004-0000-0500-000031000000}"/>
    <hyperlink ref="B149" location="'3. Deductions'!B95" display="'3. Deductions'!B95" xr:uid="{00000000-0004-0000-0500-000032000000}"/>
    <hyperlink ref="B150" location="'3. Deductions'!B96" display="'3. Deductions'!B96" xr:uid="{00000000-0004-0000-0500-000033000000}"/>
    <hyperlink ref="B156" location="'3. Deductions'!B108" display="'3. Deductions'!B108" xr:uid="{00000000-0004-0000-0500-000034000000}"/>
    <hyperlink ref="B157" location="'3. Deductions'!B109" display="'3. Deductions'!B109" xr:uid="{00000000-0004-0000-0500-000035000000}"/>
    <hyperlink ref="B158" location="'3. Deductions'!B110" display="'3. Deductions'!B110" xr:uid="{00000000-0004-0000-0500-000036000000}"/>
    <hyperlink ref="B159" location="'3. Deductions'!B111" display="'3. Deductions'!B111" xr:uid="{00000000-0004-0000-0500-000037000000}"/>
    <hyperlink ref="B160" location="'3. Deductions'!B112" display="'3. Deductions'!B112" xr:uid="{00000000-0004-0000-0500-000038000000}"/>
    <hyperlink ref="B161" location="'3. Deductions'!B119" display="'3. Deductions'!B119" xr:uid="{00000000-0004-0000-0500-000039000000}"/>
    <hyperlink ref="B162" location="'3. Deductions'!B120" display="'3. Deductions'!B120" xr:uid="{00000000-0004-0000-0500-00003A000000}"/>
    <hyperlink ref="B163" location="'3. Deductions'!B121" display="'3. Deductions'!B121" xr:uid="{00000000-0004-0000-0500-00003B000000}"/>
    <hyperlink ref="B164" location="'3. Deductions'!B122" display="'3. Deductions'!B122" xr:uid="{00000000-0004-0000-0500-00003C000000}"/>
    <hyperlink ref="B170" location="'3. Deductions'!B134" display="'3. Deductions'!B134" xr:uid="{00000000-0004-0000-0500-00003D000000}"/>
    <hyperlink ref="B171" location="'3. Deductions'!B135" display="'3. Deductions'!B135" xr:uid="{00000000-0004-0000-0500-00003E000000}"/>
    <hyperlink ref="B172" location="'3. Deductions'!B136" display="'3. Deductions'!B136" xr:uid="{00000000-0004-0000-0500-00003F000000}"/>
    <hyperlink ref="B173" location="'3. Deductions'!B137" display="'3. Deductions'!B137" xr:uid="{00000000-0004-0000-0500-000040000000}"/>
    <hyperlink ref="B174" location="'3. Deductions'!B138" display="'3. Deductions'!B138" xr:uid="{00000000-0004-0000-0500-000041000000}"/>
    <hyperlink ref="B175" location="'3. Deductions'!B145" display="'3. Deductions'!B145" xr:uid="{00000000-0004-0000-0500-000042000000}"/>
    <hyperlink ref="B176" location="'3. Deductions'!B146" display="'3. Deductions'!B146" xr:uid="{00000000-0004-0000-0500-000043000000}"/>
    <hyperlink ref="B177" location="'3. Deductions'!B147" display="'3. Deductions'!B147" xr:uid="{00000000-0004-0000-0500-000044000000}"/>
    <hyperlink ref="B178" location="'3. Deductions'!B148" display="'3. Deductions'!B148" xr:uid="{00000000-0004-0000-0500-000045000000}"/>
    <hyperlink ref="B179" location="'3. Deductions'!B155" display="'3. Deductions'!B155" xr:uid="{00000000-0004-0000-0500-000046000000}"/>
    <hyperlink ref="B180" location="'3. Deductions'!B156" display="'3. Deductions'!B156" xr:uid="{00000000-0004-0000-0500-000047000000}"/>
    <hyperlink ref="B181" location="'3. Deductions'!B163" display="'3. Deductions'!B163" xr:uid="{00000000-0004-0000-0500-000048000000}"/>
    <hyperlink ref="B187" location="'3. Deductions'!B173" display="'3. Deductions'!B173" xr:uid="{00000000-0004-0000-0500-000049000000}"/>
    <hyperlink ref="B188" location="'3. Deductions'!B174" display="'3. Deductions'!B174" xr:uid="{00000000-0004-0000-0500-00004A000000}"/>
    <hyperlink ref="B189" location="'3. Deductions'!B175" display="'3. Deductions'!B175" xr:uid="{00000000-0004-0000-0500-00004B000000}"/>
    <hyperlink ref="B190" location="'3. Deductions'!B176" display="'3. Deductions'!B176" xr:uid="{00000000-0004-0000-0500-00004C000000}"/>
    <hyperlink ref="B191" location="'3. Deductions'!B177" display="'3. Deductions'!B177" xr:uid="{00000000-0004-0000-0500-00004D000000}"/>
    <hyperlink ref="B192" location="'3. Deductions'!B184" display="'3. Deductions'!B184" xr:uid="{00000000-0004-0000-0500-00004E000000}"/>
    <hyperlink ref="B193" location="'3. Deductions'!B185" display="'3. Deductions'!B185" xr:uid="{00000000-0004-0000-0500-00004F000000}"/>
    <hyperlink ref="B194" location="'3. Deductions'!B186" display="'3. Deductions'!B186" xr:uid="{00000000-0004-0000-0500-000050000000}"/>
    <hyperlink ref="B195" location="'3. Deductions'!B187" display="'3. Deductions'!B187" xr:uid="{00000000-0004-0000-0500-000051000000}"/>
    <hyperlink ref="B196" location="'3. Deductions'!B194" display="'3. Deductions'!B194" xr:uid="{00000000-0004-0000-0500-000052000000}"/>
    <hyperlink ref="B197" location="'3. Deductions'!B195" display="'3. Deductions'!B195" xr:uid="{00000000-0004-0000-0500-000053000000}"/>
    <hyperlink ref="B198" location="'3. Deductions'!B202" display="'3. Deductions'!B202" xr:uid="{00000000-0004-0000-0500-000054000000}"/>
    <hyperlink ref="B219" location="'4. Risk adjustment'!B26" display="'4. Risk adjustment'!B26" xr:uid="{00000000-0004-0000-0500-000055000000}"/>
    <hyperlink ref="B220" location="'4. Risk adjustment'!B27" display="'4. Risk adjustment'!B27" xr:uid="{00000000-0004-0000-0500-000056000000}"/>
    <hyperlink ref="B221" location="'4. Risk adjustment'!B28" display="'4. Risk adjustment'!B28" xr:uid="{00000000-0004-0000-0500-000057000000}"/>
    <hyperlink ref="B222" location="'4. Risk adjustment'!B29" display="'4. Risk adjustment'!B29" xr:uid="{00000000-0004-0000-0500-000058000000}"/>
    <hyperlink ref="B223" location="'4. Risk adjustment'!B30" display="'4. Risk adjustment'!B30" xr:uid="{00000000-0004-0000-0500-000059000000}"/>
    <hyperlink ref="B224" location="'4. Risk adjustment'!B31" display="'4. Risk adjustment'!B31" xr:uid="{00000000-0004-0000-0500-00005A000000}"/>
    <hyperlink ref="B225" location="'4. Risk adjustment'!B36" display="'4. Risk adjustment'!B36" xr:uid="{00000000-0004-0000-0500-00005B000000}"/>
    <hyperlink ref="B226" location="'4. Risk adjustment'!B37" display="'4. Risk adjustment'!B37" xr:uid="{00000000-0004-0000-0500-00005C000000}"/>
    <hyperlink ref="B227" location="'4. Risk adjustment'!B38" display="'4. Risk adjustment'!B38" xr:uid="{00000000-0004-0000-0500-00005D000000}"/>
    <hyperlink ref="B228" location="'4. Risk adjustment'!B39" display="'4. Risk adjustment'!B39" xr:uid="{00000000-0004-0000-0500-00005E000000}"/>
    <hyperlink ref="B229" location="'4. Risk adjustment'!B40" display="'4. Risk adjustment'!B40" xr:uid="{00000000-0004-0000-0500-00005F000000}"/>
    <hyperlink ref="B230" location="'4. Risk adjustment'!B41" display="'4. Risk adjustment'!B41" xr:uid="{00000000-0004-0000-0500-000060000000}"/>
    <hyperlink ref="B231" location="'4. Risk adjustment'!B42" display="'4. Risk adjustment'!B42" xr:uid="{00000000-0004-0000-0500-000061000000}"/>
    <hyperlink ref="B232" location="'4. Risk adjustment'!B43" display="'4. Risk adjustment'!B43" xr:uid="{00000000-0004-0000-0500-000062000000}"/>
    <hyperlink ref="B233" location="'4. Risk adjustment'!B48" display="'4. Risk adjustment'!B48" xr:uid="{00000000-0004-0000-0500-000063000000}"/>
    <hyperlink ref="B234" location="'4. Risk adjustment'!B49" display="'4. Risk adjustment'!B49" xr:uid="{00000000-0004-0000-0500-000064000000}"/>
    <hyperlink ref="B36" location="'1. General Information'!B25" display="'1. General Information'!B25" xr:uid="{00000000-0004-0000-0500-000065000000}"/>
    <hyperlink ref="B85" location="'2. Basic annual contribution'!B27" display="'2. Basic annual contribution'!B27" xr:uid="{00000000-0004-0000-0500-000066000000}"/>
    <hyperlink ref="B240" location="'4. Risk adjustment'!B61" display="4B1" xr:uid="{00000000-0004-0000-0500-000067000000}"/>
    <hyperlink ref="B241:B243" location="'4. Risk adjustment'!B60" display="4B1" xr:uid="{00000000-0004-0000-0500-000068000000}"/>
    <hyperlink ref="B241" location="'4. Risk adjustment'!B62" display="4B2" xr:uid="{00000000-0004-0000-0500-000069000000}"/>
    <hyperlink ref="B242" location="'4. Risk adjustment'!B63" display="4B3" xr:uid="{00000000-0004-0000-0500-00006A000000}"/>
    <hyperlink ref="B243:B245" location="'4. Risk adjustment'!B60" display="4B1" xr:uid="{00000000-0004-0000-0500-00006B000000}"/>
    <hyperlink ref="B243" location="'4. Risk adjustment'!B64" display="4B4" xr:uid="{00000000-0004-0000-0500-00006C000000}"/>
    <hyperlink ref="B244" location="'4. Risk adjustment'!B65" display="4B5" xr:uid="{00000000-0004-0000-0500-00006D000000}"/>
    <hyperlink ref="B245" location="'4. Risk adjustment'!B66" display="4B6" xr:uid="{00000000-0004-0000-0500-00006E000000}"/>
    <hyperlink ref="B77:B78" location="'2. Basic annual contribution'!B18" display="'2. Basic annual contribution'!B18" xr:uid="{00000000-0004-0000-0500-00006F000000}"/>
    <hyperlink ref="C9:D9" location="'5. Definitions and guidance'!B15" display="A. Identification of the institution " xr:uid="{00000000-0004-0000-0500-000070000000}"/>
    <hyperlink ref="C10:D10" location="'5. Definitions and guidance'!B28" display="B. Contact person for this reporting form" xr:uid="{00000000-0004-0000-0500-000071000000}"/>
    <hyperlink ref="C11:D11" location="'5. Definitions and guidance'!B38" display="C. Identification of possible specificities for the calculation of the individual annual contribution" xr:uid="{00000000-0004-0000-0500-000072000000}"/>
    <hyperlink ref="C12:D12" location="'5. Definitions and guidance'!B53" display="D. Newly supervised institutions and mergers" xr:uid="{00000000-0004-0000-0500-000073000000}"/>
    <hyperlink ref="C13:D13" location="'5. Definitions and guidance'!B60" display="E. Reference date for the reporting form" xr:uid="{00000000-0004-0000-0500-000074000000}"/>
    <hyperlink ref="C69:D69" location="'5. Definitions and guidance'!B17" display="A. identification of the institution " xr:uid="{00000000-0004-0000-0500-000075000000}"/>
    <hyperlink ref="C70:D70" location="'5. Definitions and guidance'!B81" display="B. Simplified calculation method" xr:uid="{00000000-0004-0000-0500-000076000000}"/>
    <hyperlink ref="C71:D71" location="'5. Definitions and guidance'!B40" display="C. Identification of possible specificities for the calculation of the individual annual contribution" xr:uid="{00000000-0004-0000-0500-000077000000}"/>
    <hyperlink ref="C71:E71" location="'5. Definitions and guidance'!B88" display="C. Adjustment of liabilities arising from derivative contracts (excluding credit derivatives)" xr:uid="{00000000-0004-0000-0500-000078000000}"/>
    <hyperlink ref="C69:E69" location="'5. Definitions and guidance'!B73" display="A. Basic annual contribution before adjustment of liabilities arising from derivative contracts (excluding credit derivatives)" xr:uid="{00000000-0004-0000-0500-000079000000}"/>
    <hyperlink ref="C102:D102" location="'5. Definitions and guidance'!B17" display="A. identification of the institution " xr:uid="{00000000-0004-0000-0500-00007A000000}"/>
    <hyperlink ref="C102:E102" location="'5. Definitions and guidance'!B110" display="A. Deductible amount of qualifying liabilities related to clearing activities" xr:uid="{00000000-0004-0000-0500-00007B000000}"/>
    <hyperlink ref="C103:D103" location="'5. Definitions and guidance'!B17" display="A. identification of the institution " xr:uid="{00000000-0004-0000-0500-00007C000000}"/>
    <hyperlink ref="C104:D104" location="'5. Definitions and guidance'!B17" display="A. identification of the institution " xr:uid="{00000000-0004-0000-0500-00007D000000}"/>
    <hyperlink ref="C105:D105" location="'5. Definitions and guidance'!B17" display="A. identification of the institution " xr:uid="{00000000-0004-0000-0500-00007E000000}"/>
    <hyperlink ref="C106:D106" location="'5. Definitions and guidance'!B17" display="A. identification of the institution " xr:uid="{00000000-0004-0000-0500-00007F000000}"/>
    <hyperlink ref="C107:D107" location="'5. Definitions and guidance'!B17" display="A. identification of the institution " xr:uid="{00000000-0004-0000-0500-000080000000}"/>
    <hyperlink ref="C108:D108" location="'5. Definitions and guidance'!B17" display="A. identification of the institution " xr:uid="{00000000-0004-0000-0500-000081000000}"/>
    <hyperlink ref="C103:E108" location="'5. Definitions and guidance'!B109" display="A. Deductable amoun of qualyfing liabilities related to clearing activities" xr:uid="{00000000-0004-0000-0500-000082000000}"/>
    <hyperlink ref="C103:E103" location="'5. Definitions and guidance'!B124" display="B. Deductible amount of qualifying liabilities related to the activities of a central securities depository (CSD)" xr:uid="{00000000-0004-0000-0500-000083000000}"/>
    <hyperlink ref="C104:E104" location="'5. Definitions and guidance'!B138" display="C. Deductible amount of qualifying liabilities that arise by virtue of holding client assets or client money" xr:uid="{00000000-0004-0000-0500-000084000000}"/>
    <hyperlink ref="C105:E105" location="'5. Definitions and guidance'!B152" display="D.  Deductible amount of qualifying liabilities that arise from promotional loans " xr:uid="{00000000-0004-0000-0500-000085000000}"/>
    <hyperlink ref="C106:E106" location="'5. Definitions and guidance'!B166" display="E. Deductible amount of assets and liabilities arising from qualifying Institutional Protection Scheme (IPS) liabilities" xr:uid="{00000000-0004-0000-0500-000086000000}"/>
    <hyperlink ref="C107:E107" location="'5. Definitions and guidance'!B183" display="F. Deductible amount of assets and liabilities arising from qualifying intragroup liabilities" xr:uid="{00000000-0004-0000-0500-000087000000}"/>
    <hyperlink ref="C108:E108" location="'5. Definitions and guidance'!B200" display="G. Simplified calculation methods" xr:uid="{00000000-0004-0000-0500-000088000000}"/>
    <hyperlink ref="C210:D210" location="'5. Definitions and guidance'!B17" display="A. identification of the institution " xr:uid="{00000000-0004-0000-0500-000089000000}"/>
    <hyperlink ref="C210:E210" location="'5. Definitions and guidance'!B215" display="A. 'Risk exposure' pillar" xr:uid="{00000000-0004-0000-0500-00008A000000}"/>
    <hyperlink ref="C211:D211" location="'5. Definitions and guidance'!B17" display="A. identification of the institution " xr:uid="{00000000-0004-0000-0500-00008B000000}"/>
    <hyperlink ref="C213:D213" location="'5. Definitions and guidance'!B17" display="A. identification of the institution " xr:uid="{00000000-0004-0000-0500-00008C000000}"/>
    <hyperlink ref="C211:E213" location="'5. Definitions and guidance'!B109" display="A. Deductable amoun of qualyfing liabilities related to clearing activities" xr:uid="{00000000-0004-0000-0500-00008D000000}"/>
    <hyperlink ref="C211:E211" location="'5. Definitions and guidance'!B236" display="B. ‘Stability and variety of sources of funding’ pillar" xr:uid="{00000000-0004-0000-0500-00008E000000}"/>
    <hyperlink ref="C213:E213" location="'5. Definitions and guidance'!B247" display="D.  ‘Additional risk indicators to be determined by the resolution authority’ pillar" xr:uid="{00000000-0004-0000-0500-00008F000000}"/>
    <hyperlink ref="B77" location="'2. Basic annual contribution'!B16" display="'2. Basic annual contribution'!B16" xr:uid="{00000000-0004-0000-0500-000090000000}"/>
    <hyperlink ref="B78" location="'2. Basic annual contribution'!B17" display="'2. Basic annual contribution'!B17" xr:uid="{00000000-0004-0000-0500-000091000000}"/>
    <hyperlink ref="B251" location="'4. Risk adjustment'!B72" display="4C1" xr:uid="{00000000-0004-0000-0500-000092000000}"/>
    <hyperlink ref="B252" location="'4. Risk adjustment'!B73" display="4C2" xr:uid="{00000000-0004-0000-0500-000093000000}"/>
    <hyperlink ref="B253" location="'4. Risk adjustment'!B74" display="4C3" xr:uid="{00000000-0004-0000-0500-000094000000}"/>
    <hyperlink ref="B254" location="'4. Risk adjustment'!B75" display="4C4" xr:uid="{00000000-0004-0000-0500-000095000000}"/>
    <hyperlink ref="B255" location="'4. Risk adjustment'!B76" display="4C5" xr:uid="{00000000-0004-0000-0500-000096000000}"/>
    <hyperlink ref="B256" location="'4. Risk adjustment'!B77" display="4C6" xr:uid="{00000000-0004-0000-0500-000097000000}"/>
    <hyperlink ref="B257" location="'4. Risk adjustment'!B78" display="4C7" xr:uid="{00000000-0004-0000-0500-000098000000}"/>
    <hyperlink ref="B258" location="'4. Risk adjustment'!B79" display="4C8" xr:uid="{00000000-0004-0000-0500-000099000000}"/>
    <hyperlink ref="C212" location="'5. Definitions and guidance'!B247" display="Section C. Share of interbank loans and deposits in the EU" xr:uid="{00000000-0004-0000-0500-00009A000000}"/>
    <hyperlink ref="C212:E212" location="'5. Definitions and guidance'!B247" display="C. 'Share of interbank loans and deposits in the EU' pillar" xr:uid="{00000000-0004-0000-0500-00009B000000}"/>
    <hyperlink ref="B265" location="'4. Risk adjustment'!B88" display="4D2" xr:uid="{00000000-0004-0000-0500-00009C000000}"/>
    <hyperlink ref="B266" location="'4. Risk adjustment'!B89" display="4D3" xr:uid="{00000000-0004-0000-0500-00009D000000}"/>
    <hyperlink ref="B267" location="'4. Risk adjustment'!B90" display="4D4" xr:uid="{00000000-0004-0000-0500-00009E000000}"/>
    <hyperlink ref="B268" location="'4. Risk adjustment'!B95" display="4D5" xr:uid="{00000000-0004-0000-0500-00009F000000}"/>
    <hyperlink ref="B269" location="'4. Risk adjustment'!B96" display="4D6" xr:uid="{00000000-0004-0000-0500-0000A0000000}"/>
    <hyperlink ref="B270:B271" location="'4. Risk adjustment'!B89" display="4D6" xr:uid="{00000000-0004-0000-0500-0000A1000000}"/>
    <hyperlink ref="B270" location="'4. Risk adjustment'!B97" display="4D7" xr:uid="{00000000-0004-0000-0500-0000A2000000}"/>
    <hyperlink ref="B272" location="'4. Risk adjustment'!B103" display="4D9" xr:uid="{00000000-0004-0000-0500-0000A3000000}"/>
    <hyperlink ref="B273" location="'4. Risk adjustment'!B104" display="4D10" xr:uid="{00000000-0004-0000-0500-0000A4000000}"/>
    <hyperlink ref="B274" location="'4. Risk adjustment'!B105" display="4D11" xr:uid="{00000000-0004-0000-0500-0000A5000000}"/>
    <hyperlink ref="B275" location="'4. Risk adjustment'!B106" display="4D12" xr:uid="{00000000-0004-0000-0500-0000A6000000}"/>
    <hyperlink ref="B276" location="'4. Risk adjustment'!B107" display="4D13" xr:uid="{00000000-0004-0000-0500-0000A7000000}"/>
    <hyperlink ref="B277" location="'4. Risk adjustment'!B116" display="1C3" xr:uid="{00000000-0004-0000-0500-0000A8000000}"/>
    <hyperlink ref="B278" location="'4. Risk adjustment'!B117" display="1C4" xr:uid="{00000000-0004-0000-0500-0000A9000000}"/>
    <hyperlink ref="B282" location="'4. Risk adjustment'!B118" display="4D14" xr:uid="{00000000-0004-0000-0500-0000AA000000}"/>
    <hyperlink ref="B283" location="'4. Risk adjustment'!B124" display="4D17" xr:uid="{00000000-0004-0000-0500-0000AB000000}"/>
    <hyperlink ref="B284:B285" location="'4. Risk adjustment'!B115" display="4D17" xr:uid="{00000000-0004-0000-0500-0000AC000000}"/>
    <hyperlink ref="B284" location="'4. Risk adjustment'!B125" display="4D18" xr:uid="{00000000-0004-0000-0500-0000AD000000}"/>
    <hyperlink ref="B285" location="'4. Risk adjustment'!B126" display="4D19" xr:uid="{00000000-0004-0000-0500-0000AE000000}"/>
    <hyperlink ref="B264" location="'4. Risk adjustment'!B87" display="4D1" xr:uid="{00000000-0004-0000-0500-0000AF000000}"/>
    <hyperlink ref="B271" location="'4. Risk adjustment'!B98" display="4D8" xr:uid="{00000000-0004-0000-0500-0000B0000000}"/>
    <hyperlink ref="B119" location="'3. Deductions'!B41" display="'3. Deductions'!B41" xr:uid="{00000000-0004-0000-0500-0000B1000000}"/>
    <hyperlink ref="B19" location="'1. General Information'!B9" display="'1. General Information'!B9" xr:uid="{00000000-0004-0000-0500-0000B2000000}"/>
    <hyperlink ref="B26" location="'1. General Information'!B16" display="'1. General Information'!B16" xr:uid="{00000000-0004-0000-0500-0000B3000000}"/>
    <hyperlink ref="B25" location="'1. General Information'!B15" display="'1. General Information'!B15" xr:uid="{00000000-0004-0000-0500-0000B4000000}"/>
    <hyperlink ref="B24" location="'1. General Information'!B14" display="'1. General Information'!B14" xr:uid="{00000000-0004-0000-0500-0000B5000000}"/>
    <hyperlink ref="B23" location="'1. General Information'!B13" display="'1. General Information'!B13" xr:uid="{00000000-0004-0000-0500-0000B6000000}"/>
    <hyperlink ref="B22" location="'1. General Information'!B12" display="'1. General Information'!B12" xr:uid="{00000000-0004-0000-0500-0000B7000000}"/>
    <hyperlink ref="B21" location="'1. General Information'!B11" display="'1. General Information'!B11" xr:uid="{00000000-0004-0000-0500-0000B8000000}"/>
    <hyperlink ref="B20" location="'1. General Information'!B10" display="'1. General Information'!B10" xr:uid="{00000000-0004-0000-0500-0000B9000000}"/>
    <hyperlink ref="B64" location="'1. General Information'!B50" display="'1. General Information'!B50" xr:uid="{00000000-0004-0000-0500-0000BA000000}"/>
    <hyperlink ref="B84" location="'2. Basic annual contribution'!B26" display="'2. Basic annual contribution'!B26" xr:uid="{00000000-0004-0000-0500-0000BB000000}"/>
  </hyperlinks>
  <printOptions horizontalCentered="1"/>
  <pageMargins left="0.23622047244094491" right="0.23622047244094491" top="0.39370078740157483" bottom="0.39370078740157483" header="0.31496062992125984" footer="0.31496062992125984"/>
  <pageSetup paperSize="8" scale="70" fitToHeight="0" orientation="landscape" r:id="rId1"/>
  <headerFooter>
    <oddFooter>&amp;R&amp;P/&amp;N&amp;LEx-ante contributions to the Single Resolution Fund - reporting form for the 2021 contribution period</oddFooter>
  </headerFooter>
  <rowBreaks count="19" manualBreakCount="19">
    <brk id="37" min="1" max="12" man="1"/>
    <brk id="48" min="1" max="12" man="1"/>
    <brk id="52" min="1" max="12" man="1"/>
    <brk id="65" min="1" max="12" man="1"/>
    <brk id="80" min="1" max="12" man="1"/>
    <brk id="92" min="1" max="12" man="1"/>
    <brk id="98" min="1" max="12" man="1"/>
    <brk id="120" min="1" max="12" man="1"/>
    <brk id="136" min="1" max="12" man="1"/>
    <brk id="151" min="1" max="12" man="1"/>
    <brk id="165" min="1" max="12" man="1"/>
    <brk id="176" min="1" max="12" man="1"/>
    <brk id="182" min="1" max="12" man="1"/>
    <brk id="195" min="1" max="12" man="1"/>
    <brk id="206" min="1" max="12" man="1"/>
    <brk id="223" min="1" max="12" man="1"/>
    <brk id="235" min="1" max="12" man="1"/>
    <brk id="252" min="1" max="12" man="1"/>
    <brk id="270" min="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A2:AA131"/>
  <sheetViews>
    <sheetView showGridLines="0" zoomScale="80" zoomScaleNormal="80" zoomScaleSheetLayoutView="70" zoomScalePageLayoutView="90" workbookViewId="0"/>
  </sheetViews>
  <sheetFormatPr defaultColWidth="8.7109375" defaultRowHeight="15" outlineLevelRow="1" x14ac:dyDescent="0.25"/>
  <cols>
    <col min="1" max="1" width="2.42578125" style="1" customWidth="1"/>
    <col min="2" max="2" width="6.42578125" style="1" customWidth="1"/>
    <col min="3" max="3" width="6.7109375" style="1" customWidth="1"/>
    <col min="4" max="4" width="7.7109375" style="1" customWidth="1"/>
    <col min="5" max="5" width="65.7109375" style="1" customWidth="1"/>
    <col min="6" max="6" width="22.28515625" style="1" customWidth="1"/>
    <col min="7" max="7" width="11.7109375" style="1" customWidth="1"/>
    <col min="8" max="9" width="18.7109375" style="1" customWidth="1"/>
    <col min="10" max="11" width="1.7109375" style="1" customWidth="1"/>
    <col min="12" max="12" width="8.7109375" style="1" customWidth="1"/>
    <col min="13" max="13" width="17.7109375" style="1" customWidth="1"/>
    <col min="14" max="14" width="18.28515625" style="1" customWidth="1"/>
    <col min="15" max="18" width="18.7109375" style="1" customWidth="1"/>
    <col min="19" max="21" width="6.7109375" style="1" customWidth="1"/>
    <col min="22" max="22" width="16" style="1" customWidth="1"/>
    <col min="23" max="23" width="16" style="224" customWidth="1"/>
    <col min="24" max="24" width="8.7109375" style="1" customWidth="1"/>
    <col min="25" max="16384" width="8.7109375" style="1"/>
  </cols>
  <sheetData>
    <row r="2" spans="1:27" ht="15.75" hidden="1" x14ac:dyDescent="0.25">
      <c r="B2" s="496"/>
      <c r="C2" s="497"/>
      <c r="D2" s="497"/>
      <c r="E2" s="497"/>
      <c r="F2" s="497"/>
      <c r="G2" s="497"/>
      <c r="H2" s="497"/>
      <c r="I2" s="497"/>
      <c r="J2" s="497"/>
      <c r="K2" s="497"/>
      <c r="L2" s="497"/>
      <c r="M2" s="497"/>
      <c r="N2" s="497"/>
      <c r="O2" s="497"/>
      <c r="P2" s="497"/>
      <c r="Q2" s="497"/>
      <c r="R2" s="498"/>
    </row>
    <row r="3" spans="1:27" ht="30" customHeight="1" x14ac:dyDescent="0.25">
      <c r="B3" s="533" t="str">
        <f ca="1">'Read me'!B1:G1</f>
        <v>Ex-ante contributions to the Single Resolution Fund - reporting form for the 2023 contribution period</v>
      </c>
      <c r="C3" s="533"/>
      <c r="D3" s="533"/>
      <c r="E3" s="533"/>
      <c r="F3" s="533"/>
      <c r="G3" s="533"/>
      <c r="H3" s="533"/>
      <c r="I3" s="533"/>
      <c r="J3" s="533"/>
      <c r="K3" s="533"/>
      <c r="L3" s="533"/>
      <c r="M3" s="533"/>
      <c r="N3" s="533"/>
      <c r="O3" s="533"/>
      <c r="P3" s="533"/>
      <c r="Q3" s="533"/>
      <c r="R3" s="533"/>
      <c r="S3" s="533"/>
      <c r="T3" s="533"/>
      <c r="U3" s="533"/>
    </row>
    <row r="4" spans="1:27" s="5" customFormat="1" ht="30" customHeight="1" x14ac:dyDescent="0.25">
      <c r="B4" s="459" t="str">
        <f ca="1">+VLOOKUP(+"Tab6_Cell_"&amp;+REPLACE(REPLACE(CELL("address",B4),1,1,""),2,1,""),'Master translation'!$A$26:$S$862,HLOOKUP(VLOOKUP('1. General Information'!$H$13,'Master translation 1'!$S$2:$T$22,2,FALSE),'Master translation'!$E$23:$S$24,2,FALSE)+4,FALSE)</f>
        <v>6. Validation rules</v>
      </c>
      <c r="C4" s="459"/>
      <c r="D4" s="459"/>
      <c r="E4" s="459"/>
      <c r="F4" s="459"/>
      <c r="G4" s="459"/>
      <c r="H4" s="459"/>
      <c r="I4" s="459"/>
      <c r="J4" s="459"/>
      <c r="K4" s="459"/>
      <c r="L4" s="459"/>
      <c r="M4" s="459"/>
      <c r="N4" s="459"/>
      <c r="O4" s="459"/>
      <c r="P4" s="459"/>
      <c r="Q4" s="459"/>
      <c r="R4" s="459"/>
      <c r="S4" s="459"/>
      <c r="T4" s="459"/>
      <c r="U4" s="459"/>
    </row>
    <row r="5" spans="1:27" x14ac:dyDescent="0.25">
      <c r="C5" s="226"/>
      <c r="D5" s="226"/>
      <c r="E5" s="8"/>
      <c r="V5" s="333">
        <v>44562</v>
      </c>
      <c r="W5" s="331"/>
      <c r="X5" s="5"/>
      <c r="Y5" s="5"/>
      <c r="Z5" s="5"/>
      <c r="AA5" s="5"/>
    </row>
    <row r="6" spans="1:27" ht="32.25" customHeight="1" x14ac:dyDescent="0.25">
      <c r="B6" s="563" t="str">
        <f ca="1">+VLOOKUP(+"Tab6_Cell_"&amp;+REPLACE(REPLACE(CELL("address",B6),1,1,""),2,1,""),'Master translation'!$A$26:$S$862,HLOOKUP(VLOOKUP('1. General Information'!$H$13,'Master translation 1'!$S$2:$T$22,2,FALSE),'Master translation'!$E$23:$S$24,2,FALSE)+4,FALSE)</f>
        <v>The tab consolidates the information reported in the form, and includes validation rules and consistency checks that shall be solved by the institution before submitting the information. This tab has to be intended as an indication of the results of the controls that can possibly lead to a message error to the institution</v>
      </c>
      <c r="C6" s="563"/>
      <c r="D6" s="563"/>
      <c r="E6" s="563"/>
      <c r="F6" s="563"/>
      <c r="G6" s="563"/>
      <c r="H6" s="563"/>
      <c r="I6" s="563"/>
      <c r="J6" s="563"/>
      <c r="K6" s="563"/>
      <c r="L6" s="563"/>
      <c r="M6" s="563"/>
      <c r="N6" s="563"/>
      <c r="O6" s="563"/>
      <c r="P6" s="563"/>
      <c r="Q6" s="563"/>
      <c r="R6" s="563"/>
      <c r="S6" s="563"/>
      <c r="T6" s="563"/>
      <c r="U6" s="563"/>
      <c r="V6" s="335"/>
      <c r="W6" s="331"/>
      <c r="X6" s="5"/>
      <c r="Y6" s="5"/>
      <c r="Z6" s="5"/>
      <c r="AA6" s="5"/>
    </row>
    <row r="7" spans="1:27" ht="14.25" customHeight="1" x14ac:dyDescent="0.25">
      <c r="B7" s="18"/>
      <c r="C7" s="226"/>
      <c r="D7" s="226"/>
      <c r="E7" s="8"/>
      <c r="V7" s="331"/>
      <c r="W7" s="5"/>
      <c r="X7" s="5"/>
      <c r="Y7" s="5"/>
      <c r="Z7" s="5"/>
      <c r="AA7" s="5"/>
    </row>
    <row r="8" spans="1:27" customFormat="1" x14ac:dyDescent="0.25">
      <c r="B8" s="2"/>
      <c r="C8" s="2"/>
      <c r="D8" s="2"/>
      <c r="E8" s="2"/>
      <c r="F8" s="2"/>
      <c r="G8" s="2"/>
      <c r="H8" s="2"/>
      <c r="I8" s="2"/>
      <c r="V8" s="332"/>
      <c r="W8" s="79"/>
      <c r="X8" s="79"/>
      <c r="Y8" s="79"/>
      <c r="Z8" s="79"/>
      <c r="AA8" s="79"/>
    </row>
    <row r="9" spans="1:27" ht="15" customHeight="1" x14ac:dyDescent="0.25">
      <c r="B9" s="554" t="str">
        <f ca="1">+VLOOKUP(+"Tab6_Cell_"&amp;+REPLACE(REPLACE(CELL("address",B9),1,1,""),2,1,""),'Master translation'!$A$26:$S$862,HLOOKUP(VLOOKUP('1. General Information'!$H$13,'Master translation 1'!$S$2:$T$22,2,FALSE),'Master translation'!$E$23:$S$24,2,FALSE)+4,FALSE)</f>
        <v>Validation of the format of the fields filled in by the institution (yellow background fields)</v>
      </c>
      <c r="C9" s="554"/>
      <c r="D9" s="554"/>
      <c r="E9" s="554"/>
      <c r="F9" s="554"/>
      <c r="G9" s="554"/>
      <c r="H9" s="554"/>
      <c r="I9" s="554"/>
      <c r="J9" s="554"/>
      <c r="K9" s="555" t="str">
        <f ca="1">+O13</f>
        <v>Consistency checks</v>
      </c>
      <c r="L9" s="556"/>
      <c r="M9" s="556"/>
      <c r="N9" s="556"/>
      <c r="O9" s="556"/>
      <c r="P9" s="556"/>
      <c r="Q9" s="556"/>
      <c r="R9" s="556"/>
      <c r="S9" s="556"/>
      <c r="T9" s="556"/>
      <c r="U9" s="557"/>
      <c r="V9" s="5"/>
      <c r="W9" s="5"/>
      <c r="X9" s="5"/>
      <c r="Y9" s="5"/>
      <c r="Z9" s="5"/>
      <c r="AA9" s="5"/>
    </row>
    <row r="10" spans="1:27" ht="15.75" thickBot="1" x14ac:dyDescent="0.3">
      <c r="C10" s="226"/>
      <c r="D10" s="226"/>
      <c r="E10" s="8"/>
      <c r="K10" s="227"/>
      <c r="V10" s="5"/>
      <c r="W10" s="5"/>
      <c r="X10" s="5"/>
      <c r="Y10" s="5"/>
      <c r="Z10" s="5"/>
      <c r="AA10" s="5"/>
    </row>
    <row r="11" spans="1:27" ht="33" customHeight="1" thickBot="1" x14ac:dyDescent="0.3">
      <c r="C11" s="226"/>
      <c r="D11" s="226"/>
      <c r="E11" s="252" t="str">
        <f ca="1">+VLOOKUP(+"Tab6_Cell_"&amp;+REPLACE(REPLACE(CELL("address",E11),1,1,""),2,1,""),'Master translation'!$A$26:$S$862,HLOOKUP(VLOOKUP('1. General Information'!$H$13,'Master translation 1'!$S$2:$T$22,2,FALSE),'Master translation'!$E$23:$S$24,2,FALSE)+4,FALSE)</f>
        <v>OVERALL FORMAT</v>
      </c>
      <c r="F11" s="229" t="str">
        <f>IF(G11&gt;=1, "NOK", "OK")</f>
        <v>NOK</v>
      </c>
      <c r="G11" s="228">
        <f>COUNTIFS(G14:G41,"NOK",I14:I41,"")+COUNTIFS(G43:G102,"NOK",I43:I102,"")+COUNTIFS(G14:G41,"NOK, "&amp;VLOOKUP("Tab5_Cell_F23",'Master translation'!$A$26:$S$862,HLOOKUP(VLOOKUP('1. General Information'!$H$13,'Master translation 1'!$S$2:$T$22,2,FALSE),'Master translation'!$E$23:$S$24,2,FALSE)+4,FALSE),I14:I41,"")+COUNTIFS(G43:G102,"NOK, "&amp;VLOOKUP("Tab5_Cell_F23",'Master translation'!$A$26:$S$862,HLOOKUP(VLOOKUP('1. General Information'!$H$13,'Master translation 1'!$S$2:$T$22,2,FALSE),'Master translation'!$E$23:$S$24,2,FALSE)+4,FALSE),I43:I102,"")</f>
        <v>86</v>
      </c>
      <c r="K11" s="227"/>
      <c r="O11" s="558" t="str">
        <f ca="1">+VLOOKUP(+"Tab6_Cell_"&amp;+REPLACE(REPLACE(CELL("address",O11),1,1,""),2,1,""),'Master translation'!$A$26:$S$862,HLOOKUP(VLOOKUP('1. General Information'!$H$13,'Master translation 1'!$S$2:$T$22,2,FALSE),'Master translation'!$E$23:$S$24,2,FALSE)+4,FALSE)</f>
        <v>OVERALL CONSISTENCY</v>
      </c>
      <c r="P11" s="559"/>
      <c r="Q11" s="559"/>
      <c r="R11" s="229" t="str">
        <f>IF(S11&gt;=1, "NOK", "OK")</f>
        <v>NOK</v>
      </c>
      <c r="S11" s="5">
        <f>COUNTIFS(N14:N80,"NOK",S14:S80,"")</f>
        <v>10</v>
      </c>
      <c r="V11" s="5"/>
      <c r="W11" s="7"/>
      <c r="X11" s="5"/>
      <c r="Y11" s="5"/>
      <c r="Z11" s="5"/>
      <c r="AA11" s="5"/>
    </row>
    <row r="12" spans="1:27" ht="15" customHeight="1" x14ac:dyDescent="0.25">
      <c r="G12" s="6"/>
      <c r="H12" s="6"/>
      <c r="I12" s="6"/>
      <c r="J12"/>
      <c r="K12" s="227"/>
      <c r="V12" s="5"/>
      <c r="W12" s="5"/>
      <c r="X12" s="5"/>
      <c r="Y12" s="5"/>
      <c r="Z12" s="5"/>
      <c r="AA12" s="5"/>
    </row>
    <row r="13" spans="1:27" s="6" customFormat="1" ht="228.75" customHeight="1" x14ac:dyDescent="0.25">
      <c r="A13" s="7"/>
      <c r="B13" s="289" t="str">
        <f>'Master translation 1'!$Q$22</f>
        <v>Tab</v>
      </c>
      <c r="C13" s="289" t="str">
        <f>'Master translation 1'!$Q$11</f>
        <v>Field ID</v>
      </c>
      <c r="D13" s="289" t="str">
        <f>'Master translation 1'!$Q$45</f>
        <v>Rule ID</v>
      </c>
      <c r="E13" s="292" t="str">
        <f>'Master translation 1'!$Q$12</f>
        <v>Field</v>
      </c>
      <c r="F13" s="230" t="str">
        <f>'Master translation 1'!$Q$14</f>
        <v>Value</v>
      </c>
      <c r="G13" s="291" t="str">
        <f ca="1">+VLOOKUP(+"Tab6_Cell_"&amp;+REPLACE(REPLACE(CELL("address",G13),1,1,""),2,1,""),'Master translation'!$A$26:$S$862,HLOOKUP(VLOOKUP('1. General Information'!$H$13,'Master translation 1'!$S$2:$T$22,2,FALSE),'Master translation'!$E$23:$S$24,2,FALSE)+4,FALSE)</f>
        <v>Is the form complete?
('NOK' means to fill in)</v>
      </c>
      <c r="H13" s="271" t="str">
        <f ca="1">+VLOOKUP(+"Tab6_Cell_"&amp;+REPLACE(REPLACE(CELL("address",H13),1,1,""),2,1,""),'Master translation'!$A$26:$S$862,HLOOKUP(VLOOKUP('1. General Information'!$H$13,'Master translation 1'!$S$2:$T$22,2,FALSE),'Master translation'!$E$23:$S$24,2,FALSE)+4,FALSE)</f>
        <v>Are there 0 (zero) amounts? 
('NOK' means the reporting entity should correct; 'Warning' means the reporting entity should check)</v>
      </c>
      <c r="I13" s="230" t="str">
        <f ca="1">+VLOOKUP(+"Tab6_Cell_"&amp;+REPLACE(REPLACE(CELL("address",I13),1,1,""),2,1,""),'Master translation'!$A$26:$S$862,HLOOKUP(VLOOKUP('1. General Information'!$H$13,'Master translation 1'!$S$2:$T$22,2,FALSE),'Master translation'!$E$23:$S$24,2,FALSE)+4,FALSE)</f>
        <v>Relevance test (is the validation rule applicable to this institution?)</v>
      </c>
      <c r="J13" s="386"/>
      <c r="K13" s="387"/>
      <c r="L13" s="230" t="str">
        <f>+'Master translation 1'!$Q$11</f>
        <v>Field ID</v>
      </c>
      <c r="M13" s="289" t="str">
        <f>'Master translation 1'!$Q$45</f>
        <v>Rule ID</v>
      </c>
      <c r="N13" s="271" t="str">
        <f ca="1">+VLOOKUP(+"Tab6_Cell_"&amp;+REPLACE(REPLACE(CELL("address",N13),1,1,""),2,1,""),'Master translation'!$A$26:$S$862,HLOOKUP(VLOOKUP('1. General Information'!$H$13,'Master translation 1'!$S$2:$T$22,2,FALSE),'Master translation'!$E$23:$S$24,2,FALSE)+4,FALSE)</f>
        <v>Control Passed? 
('NOK' means the reporting entity should correct; 'Warning' means the reporting entity should check)</v>
      </c>
      <c r="O13" s="539" t="str">
        <f ca="1">+VLOOKUP(+"Tab6_Cell_"&amp;+REPLACE(REPLACE(CELL("address",O13),1,1,""),2,1,""),'Master translation'!$A$26:$S$862,HLOOKUP(VLOOKUP('1. General Information'!$H$13,'Master translation 1'!$S$2:$T$22,2,FALSE),'Master translation'!$E$23:$S$24,2,FALSE)+4,FALSE)</f>
        <v>Consistency checks</v>
      </c>
      <c r="P13" s="539"/>
      <c r="Q13" s="539"/>
      <c r="R13" s="539"/>
      <c r="S13" s="560" t="str">
        <f ca="1">+I13</f>
        <v>Relevance test (is the validation rule applicable to this institution?)</v>
      </c>
      <c r="T13" s="561"/>
      <c r="U13" s="562"/>
      <c r="V13" s="7"/>
      <c r="W13" s="7"/>
      <c r="X13" s="7"/>
      <c r="Y13" s="7"/>
      <c r="Z13" s="7"/>
      <c r="AA13" s="7"/>
    </row>
    <row r="14" spans="1:27" ht="48" customHeight="1" x14ac:dyDescent="0.25">
      <c r="B14" s="232" t="str">
        <f t="shared" ref="B14:B41" si="0">LEFT(C14,1)</f>
        <v>1</v>
      </c>
      <c r="C14" s="232" t="str">
        <f>'1. General Information'!B9</f>
        <v>1A1</v>
      </c>
      <c r="D14" s="233">
        <v>1</v>
      </c>
      <c r="E14" s="234" t="str">
        <f>'1. General Information'!C9</f>
        <v>Name of the institution</v>
      </c>
      <c r="F14" s="235" t="str">
        <f>IF(ISBLANK('1. General Information'!F9),"",'1. General Information'!F9)</f>
        <v/>
      </c>
      <c r="G14" s="232" t="str">
        <f>IF(F14="","NOK","OK")</f>
        <v>NOK</v>
      </c>
      <c r="H14" s="232"/>
      <c r="I14" s="232"/>
      <c r="J14"/>
      <c r="K14" s="231"/>
      <c r="L14" s="232" t="s">
        <v>363</v>
      </c>
      <c r="M14" s="233" t="s">
        <v>8266</v>
      </c>
      <c r="N14" s="232" t="str">
        <f>IF(LEFT(F19,2)=F18,"OK","NOK")</f>
        <v>OK</v>
      </c>
      <c r="O14" s="564" t="str">
        <f ca="1">+IF(ISBLANK(VLOOKUP(+"Tab6_Cell_"&amp;+REPLACE(REPLACE(CELL("address",O14),1,1,""),2,1,""),'Master translation'!$A$26:$S$867,HLOOKUP(VLOOKUP('1. General Information'!$H$13,'Master translation 1'!$S$2:$T$22,2,FALSE),'Master translation'!$E$23:$S$24,2,FALSE)+4,FALSE)),"",VLOOKUP(+"Tab6_Cell_"&amp;+REPLACE(REPLACE(CELL("address",O14),1,1,""),2,1,""),'Master translation'!$A$26:$S$867,HLOOKUP(VLOOKUP('1. General Information'!$H$13,'Master translation 1'!$S$2:$T$22,2,FALSE),'Master translation'!$E$23:$S$24,2,FALSE)+4,FALSE))</f>
        <v>The first two letters of the RIAD MFI code ('1A6') must match the two-letter ISO code of the country of registration ('1A5')</v>
      </c>
      <c r="P14" s="564"/>
      <c r="Q14" s="564"/>
      <c r="R14" s="564"/>
      <c r="S14" s="551"/>
      <c r="T14" s="552"/>
      <c r="U14" s="553"/>
      <c r="W14" s="266"/>
    </row>
    <row r="15" spans="1:27" ht="42" customHeight="1" x14ac:dyDescent="0.25">
      <c r="B15" s="232" t="str">
        <f t="shared" si="0"/>
        <v>1</v>
      </c>
      <c r="C15" s="232" t="str">
        <f>'1. General Information'!B10</f>
        <v>1A2</v>
      </c>
      <c r="D15" s="233">
        <v>2</v>
      </c>
      <c r="E15" s="234" t="str">
        <f>'1. General Information'!C10</f>
        <v>Address of the institution</v>
      </c>
      <c r="F15" s="235" t="str">
        <f>IF(ISBLANK('1. General Information'!F10),"",'1. General Information'!F10)</f>
        <v/>
      </c>
      <c r="G15" s="232" t="str">
        <f t="shared" ref="G15:G36" si="1">IF(F15="","NOK","OK")</f>
        <v>NOK</v>
      </c>
      <c r="H15" s="232"/>
      <c r="I15" s="232"/>
      <c r="J15"/>
      <c r="K15" s="231"/>
      <c r="L15" s="232" t="s">
        <v>13</v>
      </c>
      <c r="M15" s="233" t="s">
        <v>8317</v>
      </c>
      <c r="N15" s="232" t="str">
        <f>IF(LEN(F20)=20,"OK","NOK")</f>
        <v>NOK</v>
      </c>
      <c r="O15" s="564" t="str">
        <f ca="1">+IF(ISBLANK(VLOOKUP(+"Tab6_Cell_"&amp;+REPLACE(REPLACE(CELL("address",O15),1,1,""),2,1,""),'Master translation'!$A$26:$S$867,HLOOKUP(VLOOKUP('1. General Information'!$H$13,'Master translation 1'!$S$2:$T$22,2,FALSE),'Master translation'!$E$23:$S$24,2,FALSE)+4,FALSE)),"",VLOOKUP(+"Tab6_Cell_"&amp;+REPLACE(REPLACE(CELL("address",O15),1,1,""),2,1,""),'Master translation'!$A$26:$S$867,HLOOKUP(VLOOKUP('1. General Information'!$H$13,'Master translation 1'!$S$2:$T$22,2,FALSE),'Master translation'!$E$23:$S$24,2,FALSE)+4,FALSE))</f>
        <v>LEI code ('1A7') should be filled in with 20 alphanumeric characters</v>
      </c>
      <c r="P15" s="564"/>
      <c r="Q15" s="564"/>
      <c r="R15" s="564"/>
      <c r="S15" s="551"/>
      <c r="T15" s="552"/>
      <c r="U15" s="553"/>
      <c r="W15" s="266"/>
    </row>
    <row r="16" spans="1:27" ht="48" customHeight="1" x14ac:dyDescent="0.25">
      <c r="B16" s="232" t="str">
        <f t="shared" si="0"/>
        <v>1</v>
      </c>
      <c r="C16" s="232" t="str">
        <f>'1. General Information'!B11</f>
        <v>1A3</v>
      </c>
      <c r="D16" s="233">
        <v>3</v>
      </c>
      <c r="E16" s="234" t="str">
        <f>'1. General Information'!C11</f>
        <v>Postal code of the institution</v>
      </c>
      <c r="F16" s="235" t="str">
        <f>IF(ISBLANK('1. General Information'!F11),"",'1. General Information'!F11)</f>
        <v/>
      </c>
      <c r="G16" s="232" t="str">
        <f t="shared" si="1"/>
        <v>NOK</v>
      </c>
      <c r="H16" s="232"/>
      <c r="I16" s="232"/>
      <c r="J16"/>
      <c r="K16" s="231"/>
      <c r="L16" s="232" t="s">
        <v>364</v>
      </c>
      <c r="M16" s="233" t="s">
        <v>8267</v>
      </c>
      <c r="N16" s="270" t="str">
        <f>IF(F25=F31,"NOK","OK")</f>
        <v>NOK</v>
      </c>
      <c r="O16" s="564" t="str">
        <f ca="1">+IF(ISBLANK(VLOOKUP(+"Tab6_Cell_"&amp;+REPLACE(REPLACE(CELL("address",O16),1,1,""),2,1,""),'Master translation'!$A$26:$S$867,HLOOKUP(VLOOKUP('1. General Information'!$H$13,'Master translation 1'!$S$2:$T$22,2,FALSE),'Master translation'!$E$23:$S$24,2,FALSE)+4,FALSE)),"",VLOOKUP(+"Tab6_Cell_"&amp;+REPLACE(REPLACE(CELL("address",O16),1,1,""),2,1,""),'Master translation'!$A$26:$S$867,HLOOKUP(VLOOKUP('1. General Information'!$H$13,'Master translation 1'!$S$2:$T$22,2,FALSE),'Master translation'!$E$23:$S$24,2,FALSE)+4,FALSE))</f>
        <v>A credit institution cannot be an investment firm at the same time and vice versa. An institution has to be one or the other</v>
      </c>
      <c r="P16" s="564"/>
      <c r="Q16" s="564"/>
      <c r="R16" s="564"/>
      <c r="S16" s="551"/>
      <c r="T16" s="552"/>
      <c r="U16" s="553"/>
    </row>
    <row r="17" spans="2:23" ht="48" customHeight="1" x14ac:dyDescent="0.25">
      <c r="B17" s="232" t="str">
        <f t="shared" si="0"/>
        <v>1</v>
      </c>
      <c r="C17" s="232" t="str">
        <f>'1. General Information'!B12</f>
        <v>1A4</v>
      </c>
      <c r="D17" s="233">
        <v>4</v>
      </c>
      <c r="E17" s="234" t="str">
        <f>'1. General Information'!C12</f>
        <v>City of the institution</v>
      </c>
      <c r="F17" s="235" t="str">
        <f>IF(ISBLANK('1. General Information'!F12),"",'1. General Information'!F12)</f>
        <v/>
      </c>
      <c r="G17" s="232" t="str">
        <f t="shared" si="1"/>
        <v>NOK</v>
      </c>
      <c r="H17" s="232"/>
      <c r="I17" s="232"/>
      <c r="J17"/>
      <c r="K17" s="231"/>
      <c r="L17" s="232" t="s">
        <v>365</v>
      </c>
      <c r="M17" s="233" t="s">
        <v>8268</v>
      </c>
      <c r="N17" s="232" t="str">
        <f>IF(F26='Master translation 1'!$Q$2,IF(OR(F69='Master translation 1'!$Q$8,F69='Master translation 1'!$Q$10),"OK","NOK"),"OK")</f>
        <v>OK</v>
      </c>
      <c r="O17" s="548" t="str">
        <f ca="1">+IF(ISBLANK(VLOOKUP(+"Tab6_Cell_"&amp;+REPLACE(REPLACE(CELL("address",O17),1,1,""),2,1,""),'Master translation'!$A$26:$S$867,HLOOKUP(VLOOKUP('1. General Information'!$H$13,'Master translation 1'!$S$2:$T$22,2,FALSE),'Master translation'!$E$23:$S$24,2,FALSE)+4,FALSE)),"",VLOOKUP(+"Tab6_Cell_"&amp;+REPLACE(REPLACE(CELL("address",O17),1,1,""),2,1,""),'Master translation'!$A$26:$S$867,HLOOKUP(VLOOKUP('1. General Information'!$H$13,'Master translation 1'!$S$2:$T$22,2,FALSE),'Master translation'!$E$23:$S$24,2,FALSE)+4,FALSE))</f>
        <v>A central body ('1C2') must report at (sub-)consolidated level ('4A2') [Leverage Ratio].</v>
      </c>
      <c r="P17" s="549"/>
      <c r="Q17" s="549"/>
      <c r="R17" s="550"/>
      <c r="S17" s="551" t="str">
        <f>+IF(OR($F$32='Master translation 1'!$Q$2,$F$34='Master translation 1'!$Q$2,'2. Basic annual contribution'!$F$27='Master translation 1'!$Q$2),'Master translation 1'!$Q$6,"")</f>
        <v/>
      </c>
      <c r="T17" s="552"/>
      <c r="U17" s="553"/>
      <c r="W17" s="267"/>
    </row>
    <row r="18" spans="2:23" ht="48" customHeight="1" x14ac:dyDescent="0.25">
      <c r="B18" s="232" t="str">
        <f t="shared" si="0"/>
        <v>1</v>
      </c>
      <c r="C18" s="232" t="str">
        <f>'1. General Information'!B13</f>
        <v>1A5</v>
      </c>
      <c r="D18" s="233">
        <v>5</v>
      </c>
      <c r="E18" s="234" t="str">
        <f>'1. General Information'!C13</f>
        <v>Country of registration of the institution</v>
      </c>
      <c r="F18" s="235" t="str">
        <f>IF(ISBLANK('1. General Information'!F13),"",'1. General Information'!F13)</f>
        <v/>
      </c>
      <c r="G18" s="232" t="str">
        <f t="shared" si="1"/>
        <v>NOK</v>
      </c>
      <c r="H18" s="232"/>
      <c r="I18" s="232"/>
      <c r="J18"/>
      <c r="K18" s="231"/>
      <c r="L18" s="232" t="s">
        <v>366</v>
      </c>
      <c r="M18" s="233" t="s">
        <v>8269</v>
      </c>
      <c r="N18" s="232" t="str">
        <f>IF(F26='Master translation 1'!$Q$2,IF(OR(F75='Master translation 1'!$Q$8,F75='Master translation 1'!$Q$10),"OK","NOK"),"OK")</f>
        <v>OK</v>
      </c>
      <c r="O18" s="548" t="str">
        <f ca="1">+IF(ISBLANK(VLOOKUP(+"Tab6_Cell_"&amp;+REPLACE(REPLACE(CELL("address",O18),1,1,""),2,1,""),'Master translation'!$A$26:$S$867,HLOOKUP(VLOOKUP('1. General Information'!$H$13,'Master translation 1'!$S$2:$T$22,2,FALSE),'Master translation'!$E$23:$S$24,2,FALSE)+4,FALSE)),"",VLOOKUP(+"Tab6_Cell_"&amp;+REPLACE(REPLACE(CELL("address",O18),1,1,""),2,1,""),'Master translation'!$A$26:$S$867,HLOOKUP(VLOOKUP('1. General Information'!$H$13,'Master translation 1'!$S$2:$T$22,2,FALSE),'Master translation'!$E$23:$S$24,2,FALSE)+4,FALSE))</f>
        <v>A central body ('1C2') must report at (sub-)consolidated level ('4A9') [CET1]</v>
      </c>
      <c r="P18" s="549"/>
      <c r="Q18" s="549"/>
      <c r="R18" s="550"/>
      <c r="S18" s="551" t="str">
        <f>+IF(OR($F$32='Master translation 1'!$Q$2,$F$34='Master translation 1'!$Q$2,'2. Basic annual contribution'!$F$27='Master translation 1'!$Q$2),'Master translation 1'!$Q$6,"")</f>
        <v/>
      </c>
      <c r="T18" s="552"/>
      <c r="U18" s="553"/>
      <c r="W18" s="267"/>
    </row>
    <row r="19" spans="2:23" ht="48" customHeight="1" x14ac:dyDescent="0.25">
      <c r="B19" s="232" t="str">
        <f t="shared" si="0"/>
        <v>1</v>
      </c>
      <c r="C19" s="232" t="str">
        <f>'1. General Information'!B14</f>
        <v>1A6</v>
      </c>
      <c r="D19" s="233">
        <v>6</v>
      </c>
      <c r="E19" s="234" t="str">
        <f>'1. General Information'!C14</f>
        <v>RIAD code of the institution (for credit institutions only) or SRB identifier where a RIAD code is not available</v>
      </c>
      <c r="F19" s="235" t="str">
        <f>IF(ISBLANK('1. General Information'!F14),"",'1. General Information'!F14)</f>
        <v/>
      </c>
      <c r="G19" s="232" t="str">
        <f t="shared" si="1"/>
        <v>NOK</v>
      </c>
      <c r="H19" s="232"/>
      <c r="I19" s="232"/>
      <c r="J19"/>
      <c r="K19" s="231"/>
      <c r="L19" s="232" t="s">
        <v>367</v>
      </c>
      <c r="M19" s="233" t="s">
        <v>8306</v>
      </c>
      <c r="N19" s="232" t="str">
        <f>IF(F26='Master translation 1'!$Q$2,IF(OR(F83='Master translation 1'!$Q$8,F83='Master translation 1'!$Q$10),"OK","NOK"),"OK")</f>
        <v>OK</v>
      </c>
      <c r="O19" s="548" t="str">
        <f ca="1">+IF(ISBLANK(VLOOKUP(+"Tab6_Cell_"&amp;+REPLACE(REPLACE(CELL("address",O19),1,1,""),2,1,""),'Master translation'!$A$26:$S$867,HLOOKUP(VLOOKUP('1. General Information'!$H$13,'Master translation 1'!$S$2:$T$22,2,FALSE),'Master translation'!$E$23:$S$24,2,FALSE)+4,FALSE)),"",VLOOKUP(+"Tab6_Cell_"&amp;+REPLACE(REPLACE(CELL("address",O19),1,1,""),2,1,""),'Master translation'!$A$26:$S$867,HLOOKUP(VLOOKUP('1. General Information'!$H$13,'Master translation 1'!$S$2:$T$22,2,FALSE),'Master translation'!$E$23:$S$24,2,FALSE)+4,FALSE))</f>
        <v>A central body ('1C2') must report at (sub-)consolidated level ('4B2') [LCR]</v>
      </c>
      <c r="P19" s="549"/>
      <c r="Q19" s="549"/>
      <c r="R19" s="550"/>
      <c r="S19" s="551" t="str">
        <f>+IF(OR($F$32='Master translation 1'!$Q$2,$F$34='Master translation 1'!$Q$2,'2. Basic annual contribution'!$F$27='Master translation 1'!$Q$2),'Master translation 1'!$Q$6,"")</f>
        <v/>
      </c>
      <c r="T19" s="552"/>
      <c r="U19" s="553"/>
      <c r="W19" s="267"/>
    </row>
    <row r="20" spans="2:23" ht="48" customHeight="1" x14ac:dyDescent="0.25">
      <c r="B20" s="232" t="str">
        <f t="shared" si="0"/>
        <v>1</v>
      </c>
      <c r="C20" s="232" t="str">
        <f>'1. General Information'!B15</f>
        <v>1A7</v>
      </c>
      <c r="D20" s="233">
        <v>7</v>
      </c>
      <c r="E20" s="234" t="str">
        <f>'1. General Information'!C15</f>
        <v>LEI code of the institution</v>
      </c>
      <c r="F20" s="235" t="str">
        <f>IF(ISBLANK('1. General Information'!F15),"",'1. General Information'!F15)</f>
        <v/>
      </c>
      <c r="G20" s="232" t="str">
        <f>IF(OR(F20="",NOT(ISTEXT('1. General Information'!F15))),"NOK","OK")</f>
        <v>NOK</v>
      </c>
      <c r="H20" s="232"/>
      <c r="I20" s="232"/>
      <c r="J20"/>
      <c r="K20" s="231"/>
      <c r="L20" s="232" t="s">
        <v>8393</v>
      </c>
      <c r="M20" s="233" t="s">
        <v>8312</v>
      </c>
      <c r="N20" s="232" t="str">
        <f>IF(F26='Master translation 1'!$Q$2,IF(OR(F89='Master translation 1'!$Q$8,F89='Master translation 1'!$Q$10),"OK","NOK"),"OK")</f>
        <v>OK</v>
      </c>
      <c r="O20" s="548" t="str">
        <f ca="1">+IF(ISBLANK(VLOOKUP(+"Tab6_Cell_"&amp;+REPLACE(REPLACE(CELL("address",O20),1,1,""),2,1,""),'Master translation'!$A$26:$S$867,HLOOKUP(VLOOKUP('1. General Information'!$H$13,'Master translation 1'!$S$2:$T$22,2,FALSE),'Master translation'!$E$23:$S$24,2,FALSE)+4,FALSE)),"",VLOOKUP(+"Tab6_Cell_"&amp;+REPLACE(REPLACE(CELL("address",O20),1,1,""),2,1,""),'Master translation'!$A$26:$S$867,HLOOKUP(VLOOKUP('1. General Information'!$H$13,'Master translation 1'!$S$2:$T$22,2,FALSE),'Master translation'!$E$23:$S$24,2,FALSE)+4,FALSE))</f>
        <v>A central body ('1C2') must report at (sub-)consolidated level ('4C2') [interbank loans and deposits]</v>
      </c>
      <c r="P20" s="549"/>
      <c r="Q20" s="549"/>
      <c r="R20" s="550"/>
      <c r="S20" s="551" t="str">
        <f>+IF(OR($F$32='Master translation 1'!$Q$2,$F$34='Master translation 1'!$Q$2,'2. Basic annual contribution'!$F$27='Master translation 1'!$Q$2),'Master translation 1'!$Q$6,"")</f>
        <v/>
      </c>
      <c r="T20" s="552"/>
      <c r="U20" s="553"/>
      <c r="W20" s="266"/>
    </row>
    <row r="21" spans="2:23" ht="62.25" customHeight="1" x14ac:dyDescent="0.25">
      <c r="B21" s="232" t="str">
        <f t="shared" si="0"/>
        <v>1</v>
      </c>
      <c r="C21" s="232" t="str">
        <f>'1. General Information'!B21</f>
        <v>1B1</v>
      </c>
      <c r="D21" s="233">
        <v>8</v>
      </c>
      <c r="E21" s="234" t="str">
        <f>'1. General Information'!C21</f>
        <v>First name of the contact person</v>
      </c>
      <c r="F21" s="235" t="str">
        <f>IF(ISBLANK('1. General Information'!F21),"",'1. General Information'!F21)</f>
        <v/>
      </c>
      <c r="G21" s="232" t="str">
        <f t="shared" si="1"/>
        <v>NOK</v>
      </c>
      <c r="H21" s="232"/>
      <c r="I21" s="232"/>
      <c r="J21"/>
      <c r="K21" s="231"/>
      <c r="L21" s="232" t="s">
        <v>368</v>
      </c>
      <c r="M21" s="233" t="s">
        <v>8398</v>
      </c>
      <c r="N21" s="232" t="str">
        <f>IF(OR(AND(F27='Master translation 1'!$Q$3,F28='Master translation 1'!$Q$2),AND(F27='Master translation 1'!$Q$2,F28='Master translation 1'!$Q$6)),"NOK","OK")</f>
        <v>OK</v>
      </c>
      <c r="O21" s="564" t="str">
        <f ca="1">+IF(ISBLANK(VLOOKUP(+"Tab6_Cell_"&amp;+REPLACE(REPLACE(CELL("address",O21),1,1,""),2,1,""),'Master translation'!$A$26:$S$867,HLOOKUP(VLOOKUP('1. General Information'!$H$13,'Master translation 1'!$S$2:$T$22,2,FALSE),'Master translation'!$E$23:$S$24,2,FALSE)+4,FALSE)),"",VLOOKUP(+"Tab6_Cell_"&amp;+REPLACE(REPLACE(CELL("address",O21),1,1,""),2,1,""),'Master translation'!$A$26:$S$867,HLOOKUP(VLOOKUP('1. General Information'!$H$13,'Master translation 1'!$S$2:$T$22,2,FALSE),'Master translation'!$E$23:$S$24,2,FALSE)+4,FALSE))</f>
        <v>An institution cannot be granted the permission referred to in Article 113(7) of the CRR ('1C4') without being an IPS member ('1C3')</v>
      </c>
      <c r="P21" s="564"/>
      <c r="Q21" s="564"/>
      <c r="R21" s="564"/>
      <c r="S21" s="551"/>
      <c r="T21" s="552"/>
      <c r="U21" s="553"/>
    </row>
    <row r="22" spans="2:23" ht="105" customHeight="1" x14ac:dyDescent="0.25">
      <c r="B22" s="232" t="str">
        <f t="shared" si="0"/>
        <v>1</v>
      </c>
      <c r="C22" s="232" t="str">
        <f>'1. General Information'!B22</f>
        <v>1B2</v>
      </c>
      <c r="D22" s="233">
        <v>9</v>
      </c>
      <c r="E22" s="234" t="str">
        <f>'1. General Information'!C22</f>
        <v>Family name of the contact person</v>
      </c>
      <c r="F22" s="235" t="str">
        <f>IF(ISBLANK('1. General Information'!F22),"",'1. General Information'!F22)</f>
        <v/>
      </c>
      <c r="G22" s="232" t="str">
        <f t="shared" si="1"/>
        <v>NOK</v>
      </c>
      <c r="H22" s="232"/>
      <c r="I22" s="232"/>
      <c r="J22"/>
      <c r="K22" s="231"/>
      <c r="L22" s="232" t="s">
        <v>6598</v>
      </c>
      <c r="M22" s="233" t="s">
        <v>8270</v>
      </c>
      <c r="N22" s="232" t="str">
        <f>IF(AND(F32='Master translation 1'!$Q$2,OR(F29='Master translation 1'!$Q$2,F30='Master translation 1'!$Q$2,F33='Master translation 1'!$Q$2,F34='Master translation 1'!$Q$2,F25='Master translation 1'!$Q$2,F26='Master translation 1'!$Q$2)),"NOK","OK")</f>
        <v>OK</v>
      </c>
      <c r="O22" s="564" t="str">
        <f ca="1">+IF(ISBLANK(VLOOKUP(+"Tab6_Cell_"&amp;+REPLACE(REPLACE(CELL("address",O22),1,1,""),2,1,""),'Master translation'!$A$26:$S$867,HLOOKUP(VLOOKUP('1. General Information'!$H$13,'Master translation 1'!$S$2:$T$22,2,FALSE),'Master translation'!$E$23:$S$24,2,FALSE)+4,FALSE)),"",VLOOKUP(+"Tab6_Cell_"&amp;+REPLACE(REPLACE(CELL("address",O22),1,1,""),2,1,""),'Master translation'!$A$26:$S$867,HLOOKUP(VLOOKUP('1. General Information'!$H$13,'Master translation 1'!$S$2:$T$22,2,FALSE),'Master translation'!$E$23:$S$24,2,FALSE)+4,FALSE))</f>
        <v>An investment firm with limited services and activities ('1C8') cannot be a credit institution (1C1), a central body (1C2), a CCP ('1C5'), a CSD ('1C6'), a promotional bank ('1C9') or a mortgage credit institution financed by covered bonds ('1C10')</v>
      </c>
      <c r="P22" s="564"/>
      <c r="Q22" s="564"/>
      <c r="R22" s="564"/>
      <c r="S22" s="551"/>
      <c r="T22" s="552"/>
      <c r="U22" s="553"/>
      <c r="W22" s="267"/>
    </row>
    <row r="23" spans="2:23" ht="40.5" customHeight="1" x14ac:dyDescent="0.25">
      <c r="B23" s="232" t="str">
        <f t="shared" si="0"/>
        <v>1</v>
      </c>
      <c r="C23" s="232" t="str">
        <f>'1. General Information'!B23</f>
        <v>1B3</v>
      </c>
      <c r="D23" s="233">
        <v>10</v>
      </c>
      <c r="E23" s="234" t="str">
        <f>'1. General Information'!C23</f>
        <v>Email address of the contact person</v>
      </c>
      <c r="F23" s="235" t="str">
        <f>IF(ISBLANK('1. General Information'!F23),"",'1. General Information'!F23)</f>
        <v/>
      </c>
      <c r="G23" s="232" t="str">
        <f t="shared" si="1"/>
        <v>NOK</v>
      </c>
      <c r="H23" s="232"/>
      <c r="I23" s="232"/>
      <c r="J23" s="297"/>
      <c r="K23" s="327"/>
      <c r="L23" s="232" t="s">
        <v>369</v>
      </c>
      <c r="M23" s="233" t="s">
        <v>8288</v>
      </c>
      <c r="N23" s="232" t="str">
        <f>IF(AND(F31='Master translation 1'!$Q$3,F32='Master translation 1'!$Q$2),"NOK","OK")</f>
        <v>OK</v>
      </c>
      <c r="O23" s="564" t="str">
        <f ca="1">+IF(ISBLANK(VLOOKUP(+"Tab6_Cell_"&amp;+REPLACE(REPLACE(CELL("address",O23),1,1,""),2,1,""),'Master translation'!$A$26:$S$867,HLOOKUP(VLOOKUP('1. General Information'!$H$13,'Master translation 1'!$S$2:$T$22,2,FALSE),'Master translation'!$E$23:$S$24,2,FALSE)+4,FALSE)),"",VLOOKUP(+"Tab6_Cell_"&amp;+REPLACE(REPLACE(CELL("address",O23),1,1,""),2,1,""),'Master translation'!$A$26:$S$867,HLOOKUP(VLOOKUP('1. General Information'!$H$13,'Master translation 1'!$S$2:$T$22,2,FALSE),'Master translation'!$E$23:$S$24,2,FALSE)+4,FALSE))</f>
        <v>Only an investment firm ('1C7') can be an investment firm with limited services ('1C8').</v>
      </c>
      <c r="P23" s="564"/>
      <c r="Q23" s="564"/>
      <c r="R23" s="564"/>
      <c r="S23" s="551"/>
      <c r="T23" s="552"/>
      <c r="U23" s="553"/>
    </row>
    <row r="24" spans="2:23" ht="30" customHeight="1" x14ac:dyDescent="0.25">
      <c r="B24" s="232" t="str">
        <f t="shared" si="0"/>
        <v>1</v>
      </c>
      <c r="C24" s="232" t="str">
        <f>'1. General Information'!B24</f>
        <v>1B4</v>
      </c>
      <c r="D24" s="233">
        <v>11</v>
      </c>
      <c r="E24" s="234" t="str">
        <f>'1. General Information'!C24</f>
        <v>Alternative e-mail address</v>
      </c>
      <c r="F24" s="235" t="str">
        <f>IF(ISBLANK('1. General Information'!F24),"",'1. General Information'!F24)</f>
        <v/>
      </c>
      <c r="G24" s="232" t="str">
        <f t="shared" si="1"/>
        <v>NOK</v>
      </c>
      <c r="H24" s="232"/>
      <c r="I24" s="232"/>
      <c r="J24"/>
      <c r="K24" s="231"/>
      <c r="L24" s="232" t="s">
        <v>370</v>
      </c>
      <c r="M24" s="233" t="s">
        <v>8271</v>
      </c>
      <c r="N24" s="232" t="str">
        <f>IF(AND(ISNUMBER(F37),ISNUMBER(F38),ISNUMBER(F39)),IF(F37-F38-F39&gt;=0,"OK","NOK"),'Master translation 1'!$Q$5)</f>
        <v>Missing</v>
      </c>
      <c r="O24" s="564" t="str">
        <f ca="1">+IF(ISBLANK(VLOOKUP(+"Tab6_Cell_"&amp;+REPLACE(REPLACE(CELL("address",O24),1,1,""),2,1,""),'Master translation'!$A$26:$S$867,HLOOKUP(VLOOKUP('1. General Information'!$H$13,'Master translation 1'!$S$2:$T$22,2,FALSE),'Master translation'!$E$23:$S$24,2,FALSE)+4,FALSE)),"",VLOOKUP(+"Tab6_Cell_"&amp;+REPLACE(REPLACE(CELL("address",O24),1,1,""),2,1,""),'Master translation'!$A$26:$S$867,HLOOKUP(VLOOKUP('1. General Information'!$H$13,'Master translation 1'!$S$2:$T$22,2,FALSE),'Master translation'!$E$23:$S$24,2,FALSE)+4,FALSE))</f>
        <v>Total Liabilities ('2A1') - Own Funds ('2A2') - Covered Deposits ('2A3') must be greater than 0</v>
      </c>
      <c r="P24" s="564"/>
      <c r="Q24" s="564"/>
      <c r="R24" s="564"/>
      <c r="S24" s="551"/>
      <c r="T24" s="552"/>
      <c r="U24" s="553"/>
      <c r="W24" s="266"/>
    </row>
    <row r="25" spans="2:23" ht="86.25" customHeight="1" x14ac:dyDescent="0.25">
      <c r="B25" s="232" t="str">
        <f t="shared" si="0"/>
        <v>1</v>
      </c>
      <c r="C25" s="232" t="str">
        <f>'1. General Information'!B30</f>
        <v>1C1</v>
      </c>
      <c r="D25" s="233">
        <v>12</v>
      </c>
      <c r="E25" s="234" t="str">
        <f>'1. General Information'!C30</f>
        <v>Is the institution a credit institution, as defined for this field?</v>
      </c>
      <c r="F25" s="235" t="str">
        <f>IF(ISBLANK('1. General Information'!F30),"",'1. General Information'!F30)</f>
        <v/>
      </c>
      <c r="G25" s="232" t="str">
        <f>IF(F25="","NOK",IF(OR(EXACT(F25,'Master translation 1'!$Q$2),EXACT(F25,'Master translation 1'!$Q$3)),"OK","NOK, "&amp;VLOOKUP("Tab5_Cell_F23",'Master translation'!$A$26:$S$867,HLOOKUP(VLOOKUP('1. General Information'!$H$13,'Master translation 1'!$S$2:$T$22,2,FALSE),'Master translation'!$E$23:$S$24,2,FALSE)+4,FALSE)))</f>
        <v>NOK</v>
      </c>
      <c r="H25" s="232"/>
      <c r="I25" s="232"/>
      <c r="J25"/>
      <c r="K25" s="231"/>
      <c r="L25" s="232" t="s">
        <v>371</v>
      </c>
      <c r="M25" s="233" t="s">
        <v>8282</v>
      </c>
      <c r="N25" s="232" t="str">
        <f>IF(AND(ISNUMBER(F44),ISNUMBER(F45),ISNUMBER(F43)),IF(AND(F44+F45&gt;0,F43=0),"warning","OK"),"NOK")</f>
        <v>NOK</v>
      </c>
      <c r="O25" s="548" t="str">
        <f ca="1">+IF(ISBLANK(VLOOKUP(+"Tab6_Cell_"&amp;+REPLACE(REPLACE(CELL("address",O25),1,1,""),2,1,""),'Master translation'!$A$26:$S$867,HLOOKUP(VLOOKUP('1. General Information'!$H$13,'Master translation 1'!$S$2:$T$22,2,FALSE),'Master translation'!$E$23:$S$24,2,FALSE)+4,FALSE)),"",VLOOKUP(+"Tab6_Cell_"&amp;+REPLACE(REPLACE(CELL("address",O25),1,1,""),2,1,""),'Master translation'!$A$26:$S$867,HLOOKUP(VLOOKUP('1. General Information'!$H$13,'Master translation 1'!$S$2:$T$22,2,FALSE),'Master translation'!$E$23:$S$24,2,FALSE)+4,FALSE))</f>
        <v>Derivative contracts (excluding credit derivatives) valued in accordance with the leverage ratio methodology ('2C1') is very likely to be greater than zero if  total accounting value of liabilities arising from all derivative contracts (excluding credit derivatives) ('2C4') is greater than zero</v>
      </c>
      <c r="P25" s="549"/>
      <c r="Q25" s="549"/>
      <c r="R25" s="550"/>
      <c r="S25" s="551" t="str">
        <f>+IF(OR(AND('2. Basic annual contribution'!$F$27='Master translation 1'!$Q$2,$F$41='Master translation 1'!$Q$2),AND('2. Basic annual contribution'!$F$27="",$F$41="")),"",'Master translation 1'!$Q$6)</f>
        <v/>
      </c>
      <c r="T25" s="552" t="str">
        <f>+IF(OR(AND('2. Basic annual contribution'!$F$27='Master translation 1'!$Q$2,$F$41='Master translation 1'!$Q$2),AND('2. Basic annual contribution'!$F$27="",$F$41="")),"",'Master translation 1'!$Q$6)</f>
        <v/>
      </c>
      <c r="U25" s="553" t="str">
        <f>+IF(OR(AND('2. Basic annual contribution'!$F$27='Master translation 1'!$Q$2,$F$41='Master translation 1'!$Q$2),AND('2. Basic annual contribution'!$F$27="",$F$41="")),"",'Master translation 1'!$Q$6)</f>
        <v/>
      </c>
    </row>
    <row r="26" spans="2:23" ht="52.5" customHeight="1" x14ac:dyDescent="0.25">
      <c r="B26" s="232" t="str">
        <f t="shared" si="0"/>
        <v>1</v>
      </c>
      <c r="C26" s="232" t="str">
        <f>'1. General Information'!B31</f>
        <v>1C2</v>
      </c>
      <c r="D26" s="233">
        <v>13</v>
      </c>
      <c r="E26" s="234" t="str">
        <f>'1. General Information'!C31</f>
        <v>Is the institution a central body, as defined for this field?</v>
      </c>
      <c r="F26" s="235" t="str">
        <f>IF(ISBLANK('1. General Information'!F31),"",'1. General Information'!F31)</f>
        <v/>
      </c>
      <c r="G26" s="232" t="str">
        <f>IF(F26="","NOK",IF(OR(EXACT(F26,'Master translation 1'!$Q$2),EXACT(F26,'Master translation 1'!$Q$3)),"OK","NOK, "&amp;VLOOKUP("Tab5_Cell_F23",'Master translation'!$A$26:$S$867,HLOOKUP(VLOOKUP('1. General Information'!$H$13,'Master translation 1'!$S$2:$T$22,2,FALSE),'Master translation'!$E$23:$S$24,2,FALSE)+4,FALSE)))</f>
        <v>NOK</v>
      </c>
      <c r="H26" s="232"/>
      <c r="I26" s="232"/>
      <c r="J26"/>
      <c r="K26" s="231"/>
      <c r="L26" s="232" t="s">
        <v>372</v>
      </c>
      <c r="M26" s="233" t="s">
        <v>8273</v>
      </c>
      <c r="N26" s="232" t="str">
        <f>IF(F37&gt;F44,"OK","NOK")</f>
        <v>NOK</v>
      </c>
      <c r="O26" s="548" t="str">
        <f ca="1">+IF(ISBLANK(VLOOKUP(+"Tab6_Cell_"&amp;+REPLACE(REPLACE(CELL("address",O26),1,1,""),2,1,""),'Master translation'!$A$26:$S$867,HLOOKUP(VLOOKUP('1. General Information'!$H$13,'Master translation 1'!$S$2:$T$22,2,FALSE),'Master translation'!$E$23:$S$24,2,FALSE)+4,FALSE)),"",VLOOKUP(+"Tab6_Cell_"&amp;+REPLACE(REPLACE(CELL("address",O26),1,1,""),2,1,""),'Master translation'!$A$26:$S$867,HLOOKUP(VLOOKUP('1. General Information'!$H$13,'Master translation 1'!$S$2:$T$22,2,FALSE),'Master translation'!$E$23:$S$24,2,FALSE)+4,FALSE))</f>
        <v>Accounting value of liabilities arising from all derivative contracts (excluding credit derivatives) held on-balance sheet ('2C2') must be less than Total Liabilities ('2A1')</v>
      </c>
      <c r="P26" s="549"/>
      <c r="Q26" s="549"/>
      <c r="R26" s="550"/>
      <c r="S26" s="551" t="str">
        <f>+IF(OR(AND('2. Basic annual contribution'!$F$27='Master translation 1'!$Q$2,$F$41='Master translation 1'!$Q$2),AND('2. Basic annual contribution'!$F$27="",$F$41="")),"",'Master translation 1'!$Q$6)</f>
        <v/>
      </c>
      <c r="T26" s="552" t="str">
        <f>+IF(OR(AND('2. Basic annual contribution'!$F$27='Master translation 1'!$Q$2,$F$41='Master translation 1'!$Q$2),AND('2. Basic annual contribution'!$F$27="",$F$41="")),"",'Master translation 1'!$Q$6)</f>
        <v/>
      </c>
      <c r="U26" s="553" t="str">
        <f>+IF(OR(AND('2. Basic annual contribution'!$F$27='Master translation 1'!$Q$2,$F$41='Master translation 1'!$Q$2),AND('2. Basic annual contribution'!$F$27="",$F$41="")),"",'Master translation 1'!$Q$6)</f>
        <v/>
      </c>
    </row>
    <row r="27" spans="2:23" ht="79.5" customHeight="1" x14ac:dyDescent="0.25">
      <c r="B27" s="232" t="str">
        <f t="shared" si="0"/>
        <v>1</v>
      </c>
      <c r="C27" s="232" t="str">
        <f>'1. General Information'!B32</f>
        <v>1C3</v>
      </c>
      <c r="D27" s="233">
        <v>14</v>
      </c>
      <c r="E27" s="234" t="str">
        <f>'1. General Information'!C32</f>
        <v>Is the institution member of an ‘Institutional Protection Scheme’ (IPS)?</v>
      </c>
      <c r="F27" s="235" t="str">
        <f>IF(ISBLANK('1. General Information'!F32),"",'1. General Information'!F32)</f>
        <v/>
      </c>
      <c r="G27" s="232" t="str">
        <f>IF(F27="","NOK",IF(OR(EXACT(F27,'Master translation 1'!$Q$2),EXACT(F27,'Master translation 1'!$Q$3)),"OK","NOK, "&amp;VLOOKUP("Tab5_Cell_F23",'Master translation'!$A$26:$S$867,HLOOKUP(VLOOKUP('1. General Information'!$H$13,'Master translation 1'!$S$2:$T$22,2,FALSE),'Master translation'!$E$23:$S$24,2,FALSE)+4,FALSE)))</f>
        <v>NOK</v>
      </c>
      <c r="H27" s="232"/>
      <c r="I27" s="232"/>
      <c r="J27"/>
      <c r="K27" s="231"/>
      <c r="L27" s="232" t="s">
        <v>373</v>
      </c>
      <c r="M27" s="233" t="s">
        <v>8283</v>
      </c>
      <c r="N27" s="232" t="str">
        <f>IF(F48&lt;=F44,"OK","NOK")</f>
        <v>OK</v>
      </c>
      <c r="O27" s="548" t="str">
        <f ca="1">+IF(ISBLANK(VLOOKUP(+"Tab6_Cell_"&amp;+REPLACE(REPLACE(CELL("address",O27),1,1,""),2,1,""),'Master translation'!$A$26:$S$867,HLOOKUP(VLOOKUP('1. General Information'!$H$13,'Master translation 1'!$S$2:$T$22,2,FALSE),'Master translation'!$E$23:$S$24,2,FALSE)+4,FALSE)),"",VLOOKUP(+"Tab6_Cell_"&amp;+REPLACE(REPLACE(CELL("address",O27),1,1,""),2,1,""),'Master translation'!$A$26:$S$867,HLOOKUP(VLOOKUP('1. General Information'!$H$13,'Master translation 1'!$S$2:$T$22,2,FALSE),'Master translation'!$E$23:$S$24,2,FALSE)+4,FALSE))</f>
        <v>Accounting value of liabilities arising from all derivative contracts (excluding credit derivatives) held on-balance sheet ('2C2') must be greater or equal than qualifying liabilities related to clearing activities arising from derivatives held on-balance sheet ('3A6')</v>
      </c>
      <c r="P27" s="549"/>
      <c r="Q27" s="549"/>
      <c r="R27" s="550"/>
      <c r="S27" s="551" t="str">
        <f>+IF(OR(AND('2. Basic annual contribution'!$F$27='Master translation 1'!$Q$2,$F$41='Master translation 1'!$Q$2),AND('2. Basic annual contribution'!$F$27="",$F$41="")),"",'Master translation 1'!$Q$6)</f>
        <v/>
      </c>
      <c r="T27" s="552" t="str">
        <f>+IF(OR(AND('2. Basic annual contribution'!$F$27='Master translation 1'!$Q$2,$F$41='Master translation 1'!$Q$2),AND('2. Basic annual contribution'!$F$27="",$F$41="")),"",'Master translation 1'!$Q$6)</f>
        <v/>
      </c>
      <c r="U27" s="553" t="str">
        <f>+IF(OR(AND('2. Basic annual contribution'!$F$27='Master translation 1'!$Q$2,$F$41='Master translation 1'!$Q$2),AND('2. Basic annual contribution'!$F$27="",$F$41="")),"",'Master translation 1'!$Q$6)</f>
        <v/>
      </c>
    </row>
    <row r="28" spans="2:23" ht="89.25" customHeight="1" x14ac:dyDescent="0.25">
      <c r="B28" s="232" t="str">
        <f t="shared" si="0"/>
        <v>1</v>
      </c>
      <c r="C28" s="232" t="str">
        <f>'1. General Information'!B33</f>
        <v>1C4</v>
      </c>
      <c r="D28" s="233">
        <v>15</v>
      </c>
      <c r="E28" s="234" t="str">
        <f>'1. General Information'!C33</f>
        <v>Has the competent authority granted the permission referred to in Article 113(7) of the CRR to the institution?
(only to fill in if the value to the field above is 'Yes'. Otherwise 'Not applicable')</v>
      </c>
      <c r="F28" s="235" t="str">
        <f>IF(ISBLANK('1. General Information'!F33),"",'1. General Information'!F33)</f>
        <v/>
      </c>
      <c r="G28" s="232" t="str">
        <f>IF(F28="","NOK",IF(OR(EXACT(F28,'Master translation 1'!$Q$2),EXACT(F28,'Master translation 1'!$Q$3),EXACT(F28,'Master translation 1'!$Q$6)),"OK","NOK, "&amp;VLOOKUP("Tab5_Cell_F23",'Master translation'!$A$26:$S$867,HLOOKUP(VLOOKUP('1. General Information'!$H$13,'Master translation 1'!$S$2:$T$22,2,FALSE),'Master translation'!$E$23:$S$24,2,FALSE)+4,FALSE)))</f>
        <v>NOK</v>
      </c>
      <c r="H28" s="232"/>
      <c r="I28" s="232"/>
      <c r="J28"/>
      <c r="K28" s="231"/>
      <c r="L28" s="232" t="s">
        <v>374</v>
      </c>
      <c r="M28" s="233" t="s">
        <v>8284</v>
      </c>
      <c r="N28" s="232" t="str">
        <f>IF(F51&lt;=F44,"OK","NOK")</f>
        <v>OK</v>
      </c>
      <c r="O28" s="548" t="str">
        <f ca="1">+IF(ISBLANK(VLOOKUP(+"Tab6_Cell_"&amp;+REPLACE(REPLACE(CELL("address",O28),1,1,""),2,1,""),'Master translation'!$A$26:$S$867,HLOOKUP(VLOOKUP('1. General Information'!$H$13,'Master translation 1'!$S$2:$T$22,2,FALSE),'Master translation'!$E$23:$S$24,2,FALSE)+4,FALSE)),"",VLOOKUP(+"Tab6_Cell_"&amp;+REPLACE(REPLACE(CELL("address",O28),1,1,""),2,1,""),'Master translation'!$A$26:$S$867,HLOOKUP(VLOOKUP('1. General Information'!$H$13,'Master translation 1'!$S$2:$T$22,2,FALSE),'Master translation'!$E$23:$S$24,2,FALSE)+4,FALSE))</f>
        <v>Accounting value of liabilities arising from all derivative contracts (excluding credit derivatives) held on-balance sheet ('2C2') must be greater or equal than qualifying liabilities related to the activities of a CSD arising from derivatives held on-balance sheet ('3B6')</v>
      </c>
      <c r="P28" s="549"/>
      <c r="Q28" s="549"/>
      <c r="R28" s="550"/>
      <c r="S28" s="551" t="str">
        <f>+IF(OR(AND('2. Basic annual contribution'!$F$27='Master translation 1'!$Q$2,$F$41='Master translation 1'!$Q$2),AND('2. Basic annual contribution'!$F$27="",$F$41="")),"",'Master translation 1'!$Q$6)</f>
        <v/>
      </c>
      <c r="T28" s="552" t="str">
        <f>+IF(OR(AND('2. Basic annual contribution'!$F$27='Master translation 1'!$Q$2,$F$41='Master translation 1'!$Q$2),AND('2. Basic annual contribution'!$F$27="",$F$41="")),"",'Master translation 1'!$Q$6)</f>
        <v/>
      </c>
      <c r="U28" s="553" t="str">
        <f>+IF(OR(AND('2. Basic annual contribution'!$F$27='Master translation 1'!$Q$2,$F$41='Master translation 1'!$Q$2),AND('2. Basic annual contribution'!$F$27="",$F$41="")),"",'Master translation 1'!$Q$6)</f>
        <v/>
      </c>
    </row>
    <row r="29" spans="2:23" ht="76.5" customHeight="1" x14ac:dyDescent="0.25">
      <c r="B29" s="232" t="str">
        <f t="shared" si="0"/>
        <v>1</v>
      </c>
      <c r="C29" s="232" t="str">
        <f>'1. General Information'!B34</f>
        <v>1C5</v>
      </c>
      <c r="D29" s="233">
        <v>16</v>
      </c>
      <c r="E29" s="234" t="str">
        <f>'1. General Information'!C34</f>
        <v>Is the institution a central counterparty (CCP), as defined for this field?</v>
      </c>
      <c r="F29" s="235" t="str">
        <f>IF(ISBLANK('1. General Information'!F34),"",'1. General Information'!F34)</f>
        <v/>
      </c>
      <c r="G29" s="232" t="str">
        <f>IF(F29="","NOK",IF(OR(EXACT(F29,'Master translation 1'!$Q$2),EXACT(F29,'Master translation 1'!$Q$3)),"OK","NOK, "&amp;VLOOKUP("Tab5_Cell_F23",'Master translation'!$A$26:$S$867,HLOOKUP(VLOOKUP('1. General Information'!$H$13,'Master translation 1'!$S$2:$T$22,2,FALSE),'Master translation'!$E$23:$S$24,2,FALSE)+4,FALSE)))</f>
        <v>NOK</v>
      </c>
      <c r="H29" s="232"/>
      <c r="I29" s="232"/>
      <c r="J29"/>
      <c r="K29" s="231"/>
      <c r="L29" s="232" t="s">
        <v>375</v>
      </c>
      <c r="M29" s="233" t="s">
        <v>8285</v>
      </c>
      <c r="N29" s="232" t="str">
        <f>IF(F54&lt;=F44,"OK","NOK")</f>
        <v>OK</v>
      </c>
      <c r="O29" s="548" t="str">
        <f ca="1">+IF(ISBLANK(VLOOKUP(+"Tab6_Cell_"&amp;+REPLACE(REPLACE(CELL("address",O29),1,1,""),2,1,""),'Master translation'!$A$26:$S$867,HLOOKUP(VLOOKUP('1. General Information'!$H$13,'Master translation 1'!$S$2:$T$22,2,FALSE),'Master translation'!$E$23:$S$24,2,FALSE)+4,FALSE)),"",VLOOKUP(+"Tab6_Cell_"&amp;+REPLACE(REPLACE(CELL("address",O29),1,1,""),2,1,""),'Master translation'!$A$26:$S$867,HLOOKUP(VLOOKUP('1. General Information'!$H$13,'Master translation 1'!$S$2:$T$22,2,FALSE),'Master translation'!$E$23:$S$24,2,FALSE)+4,FALSE))</f>
        <v>Accounting value of liabilities arising from all derivative contracts (excluding credit derivatives) held on-balance sheet ('2C2') must be greater or equal than qualifying liabilities that arise by virtue of holding client assets or client money arising from derivatives held on-balance sheet ('3C6')</v>
      </c>
      <c r="P29" s="549"/>
      <c r="Q29" s="549"/>
      <c r="R29" s="550"/>
      <c r="S29" s="551" t="str">
        <f>+IF(OR(AND('2. Basic annual contribution'!$F$27='Master translation 1'!$Q$2,$F$41='Master translation 1'!$Q$2),AND('2. Basic annual contribution'!$F$27="",$F$41="")),"",'Master translation 1'!$Q$6)</f>
        <v/>
      </c>
      <c r="T29" s="552" t="str">
        <f>+IF(OR(AND('2. Basic annual contribution'!$F$27='Master translation 1'!$Q$2,$F$41='Master translation 1'!$Q$2),AND('2. Basic annual contribution'!$F$27="",$F$41="")),"",'Master translation 1'!$Q$6)</f>
        <v/>
      </c>
      <c r="U29" s="553" t="str">
        <f>+IF(OR(AND('2. Basic annual contribution'!$F$27='Master translation 1'!$Q$2,$F$41='Master translation 1'!$Q$2),AND('2. Basic annual contribution'!$F$27="",$F$41="")),"",'Master translation 1'!$Q$6)</f>
        <v/>
      </c>
    </row>
    <row r="30" spans="2:23" ht="83.25" customHeight="1" x14ac:dyDescent="0.25">
      <c r="B30" s="232" t="str">
        <f t="shared" si="0"/>
        <v>1</v>
      </c>
      <c r="C30" s="232" t="str">
        <f>'1. General Information'!B35</f>
        <v>1C6</v>
      </c>
      <c r="D30" s="233">
        <v>17</v>
      </c>
      <c r="E30" s="234" t="str">
        <f>'1. General Information'!C35</f>
        <v>Is the institution a central securities depository (CSD), as defined for this field?</v>
      </c>
      <c r="F30" s="235" t="str">
        <f>IF(ISBLANK('1. General Information'!F35),"",'1. General Information'!F35)</f>
        <v/>
      </c>
      <c r="G30" s="232" t="str">
        <f>IF(F30="","NOK",IF(OR(EXACT(F30,'Master translation 1'!$Q$2),EXACT(F30,'Master translation 1'!$Q$3)),"OK","NOK, "&amp;VLOOKUP("Tab5_Cell_F23",'Master translation'!$A$26:$S$867,HLOOKUP(VLOOKUP('1. General Information'!$H$13,'Master translation 1'!$S$2:$T$22,2,FALSE),'Master translation'!$E$23:$S$24,2,FALSE)+4,FALSE)))</f>
        <v>NOK</v>
      </c>
      <c r="H30" s="232"/>
      <c r="I30" s="232"/>
      <c r="J30"/>
      <c r="K30" s="231"/>
      <c r="L30" s="232" t="s">
        <v>376</v>
      </c>
      <c r="M30" s="233" t="s">
        <v>8286</v>
      </c>
      <c r="N30" s="232" t="str">
        <f>IF(F57&lt;=F44,"OK","NOK")</f>
        <v>OK</v>
      </c>
      <c r="O30" s="548" t="str">
        <f ca="1">+IF(ISBLANK(VLOOKUP(+"Tab6_Cell_"&amp;+REPLACE(REPLACE(CELL("address",O30),1,1,""),2,1,""),'Master translation'!$A$26:$S$867,HLOOKUP(VLOOKUP('1. General Information'!$H$13,'Master translation 1'!$S$2:$T$22,2,FALSE),'Master translation'!$E$23:$S$24,2,FALSE)+4,FALSE)),"",VLOOKUP(+"Tab6_Cell_"&amp;+REPLACE(REPLACE(CELL("address",O30),1,1,""),2,1,""),'Master translation'!$A$26:$S$867,HLOOKUP(VLOOKUP('1. General Information'!$H$13,'Master translation 1'!$S$2:$T$22,2,FALSE),'Master translation'!$E$23:$S$24,2,FALSE)+4,FALSE))</f>
        <v>Accounting value of liabilities arising from all derivative contracts (excluding credit derivatives) held on-balance sheet ('2C2') must be greater or equal than qualifying liabilities that arise from promotional loans arising from derivatives held on-balance sheet ('3D6')</v>
      </c>
      <c r="P30" s="549"/>
      <c r="Q30" s="549"/>
      <c r="R30" s="550"/>
      <c r="S30" s="551" t="str">
        <f>+IF(OR(AND('2. Basic annual contribution'!$F$27='Master translation 1'!$Q$2,$F$41='Master translation 1'!$Q$2),AND('2. Basic annual contribution'!$F$27="",$F$41="")),"",'Master translation 1'!$Q$6)</f>
        <v/>
      </c>
      <c r="T30" s="552" t="str">
        <f>+IF(OR(AND('2. Basic annual contribution'!$F$27='Master translation 1'!$Q$2,$F$41='Master translation 1'!$Q$2),AND('2. Basic annual contribution'!$F$27="",$F$41="")),"",'Master translation 1'!$Q$6)</f>
        <v/>
      </c>
      <c r="U30" s="553" t="str">
        <f>+IF(OR(AND('2. Basic annual contribution'!$F$27='Master translation 1'!$Q$2,$F$41='Master translation 1'!$Q$2),AND('2. Basic annual contribution'!$F$27="",$F$41="")),"",'Master translation 1'!$Q$6)</f>
        <v/>
      </c>
    </row>
    <row r="31" spans="2:23" ht="68.25" customHeight="1" x14ac:dyDescent="0.25">
      <c r="B31" s="232" t="str">
        <f t="shared" si="0"/>
        <v>1</v>
      </c>
      <c r="C31" s="232" t="str">
        <f>'1. General Information'!B36</f>
        <v>1C7</v>
      </c>
      <c r="D31" s="233">
        <v>18</v>
      </c>
      <c r="E31" s="234" t="str">
        <f>'1. General Information'!C36</f>
        <v>Is the institution an investment firm, as defined for this field?</v>
      </c>
      <c r="F31" s="235" t="str">
        <f>IF(ISBLANK('1. General Information'!F36),"",'1. General Information'!F36)</f>
        <v/>
      </c>
      <c r="G31" s="232" t="str">
        <f>IF(F31="","NOK",IF(OR(EXACT(F31,'Master translation 1'!$Q$2),EXACT(F31,'Master translation 1'!$Q$3)),"OK","NOK, "&amp;VLOOKUP("Tab5_Cell_F23",'Master translation'!$A$26:$S$867,HLOOKUP(VLOOKUP('1. General Information'!$H$13,'Master translation 1'!$S$2:$T$22,2,FALSE),'Master translation'!$E$23:$S$24,2,FALSE)+4,FALSE)))</f>
        <v>NOK</v>
      </c>
      <c r="H31" s="232"/>
      <c r="I31" s="232"/>
      <c r="J31"/>
      <c r="K31" s="231"/>
      <c r="L31" s="232" t="s">
        <v>377</v>
      </c>
      <c r="M31" s="233" t="s">
        <v>8287</v>
      </c>
      <c r="N31" s="232" t="str">
        <f>IF(F60&lt;=F44,"OK","NOK")</f>
        <v>OK</v>
      </c>
      <c r="O31" s="548" t="str">
        <f ca="1">+IF(ISBLANK(VLOOKUP(+"Tab6_Cell_"&amp;+REPLACE(REPLACE(CELL("address",O31),1,1,""),2,1,""),'Master translation'!$A$26:$S$867,HLOOKUP(VLOOKUP('1. General Information'!$H$13,'Master translation 1'!$S$2:$T$22,2,FALSE),'Master translation'!$E$23:$S$24,2,FALSE)+4,FALSE)),"",VLOOKUP(+"Tab6_Cell_"&amp;+REPLACE(REPLACE(CELL("address",O31),1,1,""),2,1,""),'Master translation'!$A$26:$S$867,HLOOKUP(VLOOKUP('1. General Information'!$H$13,'Master translation 1'!$S$2:$T$22,2,FALSE),'Master translation'!$E$23:$S$24,2,FALSE)+4,FALSE))</f>
        <v>Accounting value of liabilities arising from all derivative contracts (excluding credit derivatives) held on-balance sheet ('2C2') must be greater or equal than qualifying IPS liabilities arising from derivatives held on-balance sheet ('3E6')</v>
      </c>
      <c r="P31" s="549"/>
      <c r="Q31" s="549"/>
      <c r="R31" s="550"/>
      <c r="S31" s="551" t="str">
        <f>+IF(OR(AND('2. Basic annual contribution'!$F$27='Master translation 1'!$Q$2,$F$41='Master translation 1'!$Q$2),AND('2. Basic annual contribution'!$F$27="",$F$41="")),"",'Master translation 1'!$Q$6)</f>
        <v/>
      </c>
      <c r="T31" s="552" t="str">
        <f>+IF(OR(AND('2. Basic annual contribution'!$F$27='Master translation 1'!$Q$2,$F$41='Master translation 1'!$Q$2),AND('2. Basic annual contribution'!$F$27="",$F$41="")),"",'Master translation 1'!$Q$6)</f>
        <v/>
      </c>
      <c r="U31" s="553" t="str">
        <f>+IF(OR(AND('2. Basic annual contribution'!$F$27='Master translation 1'!$Q$2,$F$41='Master translation 1'!$Q$2),AND('2. Basic annual contribution'!$F$27="",$F$41="")),"",'Master translation 1'!$Q$6)</f>
        <v/>
      </c>
      <c r="W31" s="267"/>
    </row>
    <row r="32" spans="2:23" ht="45" customHeight="1" x14ac:dyDescent="0.25">
      <c r="B32" s="232" t="str">
        <f t="shared" si="0"/>
        <v>1</v>
      </c>
      <c r="C32" s="232" t="str">
        <f>'1. General Information'!B37</f>
        <v>1C8</v>
      </c>
      <c r="D32" s="233">
        <v>19</v>
      </c>
      <c r="E32" s="234" t="str">
        <f>'1. General Information'!C37</f>
        <v>Is the institution an investment firm authorized to carry out only the limited services and activities listed in tab 5 for this field?</v>
      </c>
      <c r="F32" s="235" t="str">
        <f>IF(ISBLANK('1. General Information'!F37),"",'1. General Information'!F37)</f>
        <v/>
      </c>
      <c r="G32" s="232" t="str">
        <f>IF(F32="","NOK",IF(OR(EXACT(F32,'Master translation 1'!$Q$2),EXACT(F32,'Master translation 1'!$Q$3)),"OK","NOK, "&amp;VLOOKUP("Tab5_Cell_F23",'Master translation'!$A$26:$S$867,HLOOKUP(VLOOKUP('1. General Information'!$H$13,'Master translation 1'!$S$2:$T$22,2,FALSE),'Master translation'!$E$23:$S$24,2,FALSE)+4,FALSE)))</f>
        <v>NOK</v>
      </c>
      <c r="H32" s="232"/>
      <c r="I32" s="232"/>
      <c r="J32"/>
      <c r="K32" s="231"/>
      <c r="L32" s="232" t="s">
        <v>378</v>
      </c>
      <c r="M32" s="233" t="s">
        <v>8279</v>
      </c>
      <c r="N32" s="232" t="str">
        <f>IF(AND(F28&lt;&gt;'Master translation 1'!$Q$2,F126&gt;0),"NOK","OK")</f>
        <v>NOK</v>
      </c>
      <c r="O32" s="548" t="str">
        <f ca="1">+IF(ISBLANK(VLOOKUP(+"Tab6_Cell_"&amp;+REPLACE(REPLACE(CELL("address",O32),1,1,""),2,1,""),'Master translation'!$A$26:$S$867,HLOOKUP(VLOOKUP('1. General Information'!$H$13,'Master translation 1'!$S$2:$T$22,2,FALSE),'Master translation'!$E$23:$S$24,2,FALSE)+4,FALSE)),"",VLOOKUP(+"Tab6_Cell_"&amp;+REPLACE(REPLACE(CELL("address",O32),1,1,""),2,1,""),'Master translation'!$A$26:$S$867,HLOOKUP(VLOOKUP('1. General Information'!$H$13,'Master translation 1'!$S$2:$T$22,2,FALSE),'Master translation'!$E$23:$S$24,2,FALSE)+4,FALSE))</f>
        <v>An institution can only deduct qualifying IPS transactions ('3E11') if the competent authority granted the permission referred to in Article 113(7) of the CRR ('1C4')</v>
      </c>
      <c r="P32" s="549"/>
      <c r="Q32" s="549"/>
      <c r="R32" s="550"/>
      <c r="S32" s="551" t="str">
        <f>+IF(OR(AND('2. Basic annual contribution'!$F$27='Master translation 1'!$Q$2,$F$41='Master translation 1'!$Q$2),AND('2. Basic annual contribution'!$F$27="",$F$41="")),"",'Master translation 1'!$Q$6)</f>
        <v/>
      </c>
      <c r="T32" s="552" t="str">
        <f>+IF(OR(AND('2. Basic annual contribution'!$F$27='Master translation 1'!$Q$2,$F$41='Master translation 1'!$Q$2),AND('2. Basic annual contribution'!$F$27="",$F$41="")),"",'Master translation 1'!$Q$6)</f>
        <v/>
      </c>
      <c r="U32" s="553" t="str">
        <f>+IF(OR(AND('2. Basic annual contribution'!$F$27='Master translation 1'!$Q$2,$F$41='Master translation 1'!$Q$2),AND('2. Basic annual contribution'!$F$27="",$F$41="")),"",'Master translation 1'!$Q$6)</f>
        <v/>
      </c>
      <c r="W32" s="267"/>
    </row>
    <row r="33" spans="2:23" ht="51" customHeight="1" x14ac:dyDescent="0.25">
      <c r="B33" s="232" t="str">
        <f t="shared" si="0"/>
        <v>1</v>
      </c>
      <c r="C33" s="232" t="str">
        <f>'1. General Information'!B38</f>
        <v>1C9</v>
      </c>
      <c r="D33" s="233">
        <v>20</v>
      </c>
      <c r="E33" s="234" t="str">
        <f>'1. General Information'!C38</f>
        <v>Is the institution operating promotional loans, as defined for this field?</v>
      </c>
      <c r="F33" s="235" t="str">
        <f>IF(ISBLANK('1. General Information'!F38),"",'1. General Information'!F38)</f>
        <v/>
      </c>
      <c r="G33" s="232" t="str">
        <f>IF(F33="","NOK",IF(OR(EXACT(F33,'Master translation 1'!$Q$2),EXACT(F33,'Master translation 1'!$Q$3)),"OK","NOK, "&amp;VLOOKUP("Tab5_Cell_F23",'Master translation'!$A$26:$S$867,HLOOKUP(VLOOKUP('1. General Information'!$H$13,'Master translation 1'!$S$2:$T$22,2,FALSE),'Master translation'!$E$23:$S$24,2,FALSE)+4,FALSE)))</f>
        <v>NOK</v>
      </c>
      <c r="H33" s="232"/>
      <c r="I33" s="232"/>
      <c r="J33"/>
      <c r="K33" s="231"/>
      <c r="L33" s="232" t="s">
        <v>379</v>
      </c>
      <c r="M33" s="233" t="s">
        <v>8275</v>
      </c>
      <c r="N33" s="232" t="str">
        <f>IF(AND(F29='Master translation 1'!$Q$3,F114&gt;0),"NOK","OK")</f>
        <v>OK</v>
      </c>
      <c r="O33" s="548" t="str">
        <f ca="1">+IF(ISBLANK(VLOOKUP(+"Tab6_Cell_"&amp;+REPLACE(REPLACE(CELL("address",O33),1,1,""),2,1,""),'Master translation'!$A$26:$S$867,HLOOKUP(VLOOKUP('1. General Information'!$H$13,'Master translation 1'!$S$2:$T$22,2,FALSE),'Master translation'!$E$23:$S$24,2,FALSE)+4,FALSE)),"",VLOOKUP(+"Tab6_Cell_"&amp;+REPLACE(REPLACE(CELL("address",O33),1,1,""),2,1,""),'Master translation'!$A$26:$S$867,HLOOKUP(VLOOKUP('1. General Information'!$H$13,'Master translation 1'!$S$2:$T$22,2,FALSE),'Master translation'!$E$23:$S$24,2,FALSE)+4,FALSE))</f>
        <v>Only an institution that is a CCP ('1C5') can deduct liabilities related to clearing activities ('3A8')</v>
      </c>
      <c r="P33" s="549"/>
      <c r="Q33" s="549"/>
      <c r="R33" s="550"/>
      <c r="S33" s="551" t="str">
        <f>+IF(OR(AND('2. Basic annual contribution'!$F$27='Master translation 1'!$Q$2,$F$41='Master translation 1'!$Q$2),AND('2. Basic annual contribution'!$F$27="",$F$41="")),"",'Master translation 1'!$Q$6)</f>
        <v/>
      </c>
      <c r="T33" s="552" t="str">
        <f>+IF(OR(AND('2. Basic annual contribution'!$F$27='Master translation 1'!$Q$2,$F$41='Master translation 1'!$Q$2),AND('2. Basic annual contribution'!$F$27="",$F$41="")),"",'Master translation 1'!$Q$6)</f>
        <v/>
      </c>
      <c r="U33" s="553" t="str">
        <f>+IF(OR(AND('2. Basic annual contribution'!$F$27='Master translation 1'!$Q$2,$F$41='Master translation 1'!$Q$2),AND('2. Basic annual contribution'!$F$27="",$F$41="")),"",'Master translation 1'!$Q$6)</f>
        <v/>
      </c>
      <c r="W33" s="267"/>
    </row>
    <row r="34" spans="2:23" ht="30" customHeight="1" x14ac:dyDescent="0.25">
      <c r="B34" s="232" t="str">
        <f t="shared" si="0"/>
        <v>1</v>
      </c>
      <c r="C34" s="232" t="str">
        <f>'1. General Information'!B39</f>
        <v>1C10</v>
      </c>
      <c r="D34" s="233">
        <v>21</v>
      </c>
      <c r="E34" s="234" t="str">
        <f>'1. General Information'!C39</f>
        <v>Is the institution a mortgage credit institution financed by covered bonds, as defined for this field?</v>
      </c>
      <c r="F34" s="235" t="str">
        <f>IF(ISBLANK('1. General Information'!F39),"",'1. General Information'!F39)</f>
        <v/>
      </c>
      <c r="G34" s="232" t="str">
        <f>IF(F34="","NOK",IF(OR(EXACT(F34,'Master translation 1'!$Q$2),EXACT(F34,'Master translation 1'!$Q$3)),"OK","NOK, "&amp;VLOOKUP("Tab5_Cell_F23",'Master translation'!$A$26:$S$867,HLOOKUP(VLOOKUP('1. General Information'!$H$13,'Master translation 1'!$S$2:$T$22,2,FALSE),'Master translation'!$E$23:$S$24,2,FALSE)+4,FALSE)))</f>
        <v>NOK</v>
      </c>
      <c r="H34" s="232"/>
      <c r="I34" s="232"/>
      <c r="J34"/>
      <c r="K34" s="231"/>
      <c r="L34" s="232" t="s">
        <v>380</v>
      </c>
      <c r="M34" s="233" t="s">
        <v>8276</v>
      </c>
      <c r="N34" s="232" t="str">
        <f>IF(AND(F30='Master translation 1'!$Q$3,F117&gt;0),"NOK","OK")</f>
        <v>OK</v>
      </c>
      <c r="O34" s="548" t="str">
        <f ca="1">+IF(ISBLANK(VLOOKUP(+"Tab6_Cell_"&amp;+REPLACE(REPLACE(CELL("address",O34),1,1,""),2,1,""),'Master translation'!$A$26:$S$867,HLOOKUP(VLOOKUP('1. General Information'!$H$13,'Master translation 1'!$S$2:$T$22,2,FALSE),'Master translation'!$E$23:$S$24,2,FALSE)+4,FALSE)),"",VLOOKUP(+"Tab6_Cell_"&amp;+REPLACE(REPLACE(CELL("address",O34),1,1,""),2,1,""),'Master translation'!$A$26:$S$867,HLOOKUP(VLOOKUP('1. General Information'!$H$13,'Master translation 1'!$S$2:$T$22,2,FALSE),'Master translation'!$E$23:$S$24,2,FALSE)+4,FALSE))</f>
        <v>Only an institution that is a CSD ('1C6') can deduct qualifying liabilities related to the activities of a CSD ('3B8')</v>
      </c>
      <c r="P34" s="549"/>
      <c r="Q34" s="549"/>
      <c r="R34" s="550"/>
      <c r="S34" s="551" t="str">
        <f>+IF(OR(AND('2. Basic annual contribution'!$F$27='Master translation 1'!$Q$2,$F$41='Master translation 1'!$Q$2),AND('2. Basic annual contribution'!$F$27="",$F$41="")),"",'Master translation 1'!$Q$6)</f>
        <v/>
      </c>
      <c r="T34" s="552" t="str">
        <f>+IF(OR(AND('2. Basic annual contribution'!$F$27='Master translation 1'!$Q$2,$F$41='Master translation 1'!$Q$2),AND('2. Basic annual contribution'!$F$27="",$F$41="")),"",'Master translation 1'!$Q$6)</f>
        <v/>
      </c>
      <c r="U34" s="553" t="str">
        <f>+IF(OR(AND('2. Basic annual contribution'!$F$27='Master translation 1'!$Q$2,$F$41='Master translation 1'!$Q$2),AND('2. Basic annual contribution'!$F$27="",$F$41="")),"",'Master translation 1'!$Q$6)</f>
        <v/>
      </c>
    </row>
    <row r="35" spans="2:23" ht="56.25" customHeight="1" x14ac:dyDescent="0.25">
      <c r="B35" s="232" t="str">
        <f t="shared" si="0"/>
        <v>1</v>
      </c>
      <c r="C35" s="232" t="str">
        <f>'1. General Information'!B45</f>
        <v>1D2</v>
      </c>
      <c r="D35" s="233">
        <v>22</v>
      </c>
      <c r="E35" s="234" t="str">
        <f>'1. General Information'!C45</f>
        <v>Has the institution merged with another institution after the reference date?</v>
      </c>
      <c r="F35" s="236" t="str">
        <f>IF(ISBLANK('1. General Information'!F45),"",'1. General Information'!F45)</f>
        <v/>
      </c>
      <c r="G35" s="232" t="str">
        <f>IF(F35="","NOK",IF(OR(EXACT(F35,'Master translation 1'!$Q$2),EXACT(F35,'Master translation 1'!$Q$3)),"OK","NOK, "&amp;VLOOKUP("Tab5_Cell_F23",'Master translation'!$A$26:$S$867,HLOOKUP(VLOOKUP('1. General Information'!$H$13,'Master translation 1'!$S$2:$T$22,2,FALSE),'Master translation'!$E$23:$S$24,2,FALSE)+4,FALSE)))</f>
        <v>NOK</v>
      </c>
      <c r="H35" s="232"/>
      <c r="I35" s="232"/>
      <c r="J35"/>
      <c r="K35" s="231"/>
      <c r="L35" s="232" t="s">
        <v>381</v>
      </c>
      <c r="M35" s="233" t="s">
        <v>8277</v>
      </c>
      <c r="N35" s="232" t="str">
        <f>IF(AND(F31='Master translation 1'!$Q$3,F120&gt;0),"NOK","OK")</f>
        <v>OK</v>
      </c>
      <c r="O35" s="548" t="str">
        <f ca="1">+IF(ISBLANK(VLOOKUP(+"Tab6_Cell_"&amp;+REPLACE(REPLACE(CELL("address",O35),1,1,""),2,1,""),'Master translation'!$A$26:$S$867,HLOOKUP(VLOOKUP('1. General Information'!$H$13,'Master translation 1'!$S$2:$T$22,2,FALSE),'Master translation'!$E$23:$S$24,2,FALSE)+4,FALSE)),"",VLOOKUP(+"Tab6_Cell_"&amp;+REPLACE(REPLACE(CELL("address",O35),1,1,""),2,1,""),'Master translation'!$A$26:$S$867,HLOOKUP(VLOOKUP('1. General Information'!$H$13,'Master translation 1'!$S$2:$T$22,2,FALSE),'Master translation'!$E$23:$S$24,2,FALSE)+4,FALSE))</f>
        <v>Only an investment firm ('1C7') can deduct qualifying liabilities that arise by virtue of holding client assets or client money ('3C8')</v>
      </c>
      <c r="P35" s="549"/>
      <c r="Q35" s="549"/>
      <c r="R35" s="550"/>
      <c r="S35" s="551" t="str">
        <f>+IF(OR(AND('2. Basic annual contribution'!$F$27='Master translation 1'!$Q$2,$F$41='Master translation 1'!$Q$2),AND('2. Basic annual contribution'!$F$27="",$F$41="")),"",'Master translation 1'!$Q$6)</f>
        <v/>
      </c>
      <c r="T35" s="552" t="str">
        <f>+IF(OR(AND('2. Basic annual contribution'!$F$27='Master translation 1'!$Q$2,$F$41='Master translation 1'!$Q$2),AND('2. Basic annual contribution'!$F$27="",$F$41="")),"",'Master translation 1'!$Q$6)</f>
        <v/>
      </c>
      <c r="U35" s="553" t="str">
        <f>+IF(OR(AND('2. Basic annual contribution'!$F$27='Master translation 1'!$Q$2,$F$41='Master translation 1'!$Q$2),AND('2. Basic annual contribution'!$F$27="",$F$41="")),"",'Master translation 1'!$Q$6)</f>
        <v/>
      </c>
    </row>
    <row r="36" spans="2:23" ht="35.25" customHeight="1" x14ac:dyDescent="0.25">
      <c r="B36" s="232" t="str">
        <f t="shared" si="0"/>
        <v>1</v>
      </c>
      <c r="C36" s="237" t="str">
        <f>'1. General Information'!B50</f>
        <v>1E1</v>
      </c>
      <c r="D36" s="233">
        <v>23</v>
      </c>
      <c r="E36" s="234" t="str">
        <f>'1. General Information'!C50</f>
        <v>Reference date for the present reporting form</v>
      </c>
      <c r="F36" s="236" t="str">
        <f>IF(ISBLANK('1. General Information'!F50),"",'1. General Information'!F50)</f>
        <v/>
      </c>
      <c r="G36" s="232" t="str">
        <f t="shared" si="1"/>
        <v>NOK</v>
      </c>
      <c r="H36" s="232"/>
      <c r="I36" s="232"/>
      <c r="J36"/>
      <c r="K36" s="231"/>
      <c r="L36" s="232" t="s">
        <v>382</v>
      </c>
      <c r="M36" s="233" t="s">
        <v>8278</v>
      </c>
      <c r="N36" s="232" t="str">
        <f>IF(AND(F33='Master translation 1'!$Q$3,F123&gt;0),"NOK","OK")</f>
        <v>OK</v>
      </c>
      <c r="O36" s="548" t="str">
        <f ca="1">+IF(ISBLANK(VLOOKUP(+"Tab6_Cell_"&amp;+REPLACE(REPLACE(CELL("address",O36),1,1,""),2,1,""),'Master translation'!$A$26:$S$867,HLOOKUP(VLOOKUP('1. General Information'!$H$13,'Master translation 1'!$S$2:$T$22,2,FALSE),'Master translation'!$E$23:$S$24,2,FALSE)+4,FALSE)),"",VLOOKUP(+"Tab6_Cell_"&amp;+REPLACE(REPLACE(CELL("address",O36),1,1,""),2,1,""),'Master translation'!$A$26:$S$867,HLOOKUP(VLOOKUP('1. General Information'!$H$13,'Master translation 1'!$S$2:$T$22,2,FALSE),'Master translation'!$E$23:$S$24,2,FALSE)+4,FALSE))</f>
        <v>Only an institution operating promotional loans ('1C9') can deduct qualifying liabilities that arise from promotional loans ('3D8')</v>
      </c>
      <c r="P36" s="549"/>
      <c r="Q36" s="549"/>
      <c r="R36" s="550"/>
      <c r="S36" s="551" t="str">
        <f>+IF(OR(AND('2. Basic annual contribution'!$F$27='Master translation 1'!$Q$2,$F$41='Master translation 1'!$Q$2),AND('2. Basic annual contribution'!$F$27="",$F$41="")),"",'Master translation 1'!$Q$6)</f>
        <v/>
      </c>
      <c r="T36" s="552" t="str">
        <f>+IF(OR(AND('2. Basic annual contribution'!$F$27='Master translation 1'!$Q$2,$F$41='Master translation 1'!$Q$2),AND('2. Basic annual contribution'!$F$27="",$F$41="")),"",'Master translation 1'!$Q$6)</f>
        <v/>
      </c>
      <c r="U36" s="553" t="str">
        <f>+IF(OR(AND('2. Basic annual contribution'!$F$27='Master translation 1'!$Q$2,$F$41='Master translation 1'!$Q$2),AND('2. Basic annual contribution'!$F$27="",$F$41="")),"",'Master translation 1'!$Q$6)</f>
        <v/>
      </c>
    </row>
    <row r="37" spans="2:23" ht="55.5" customHeight="1" x14ac:dyDescent="0.25">
      <c r="B37" s="232" t="str">
        <f t="shared" si="0"/>
        <v>2</v>
      </c>
      <c r="C37" s="234" t="str">
        <f>'2. Basic annual contribution'!B16</f>
        <v>2A1</v>
      </c>
      <c r="D37" s="233">
        <v>24</v>
      </c>
      <c r="E37" s="234" t="str">
        <f>'2. Basic annual contribution'!C16</f>
        <v>Total liabilities, as defined for this field</v>
      </c>
      <c r="F37" s="363" t="str">
        <f>IF(ISBLANK('2. Basic annual contribution'!F16),"",'2. Basic annual contribution'!F16)</f>
        <v/>
      </c>
      <c r="G37" s="232" t="str">
        <f>IF(OR(F37="",NOT(ISNUMBER(F37))),"NOK","OK")</f>
        <v>NOK</v>
      </c>
      <c r="H37" s="232" t="str">
        <f>IF(F37=0,"NOK","OK")</f>
        <v>OK</v>
      </c>
      <c r="I37" s="232"/>
      <c r="J37" s="79">
        <f>IF(ISNUMBER(F37),F37,0)</f>
        <v>0</v>
      </c>
      <c r="K37" s="231"/>
      <c r="L37" s="232" t="s">
        <v>107</v>
      </c>
      <c r="M37" s="233" t="s">
        <v>8290</v>
      </c>
      <c r="N37" s="232" t="str">
        <f>+IF(OR(AND('1. General Information'!F44&lt;V5,'1. General Information'!F44&gt;=(V5-365)),'1. General Information'!F44=""),"OK","NOK")</f>
        <v>OK</v>
      </c>
      <c r="O37" s="564" t="str">
        <f ca="1">+IF(ISBLANK(VLOOKUP(+"Tab6_Cell_"&amp;+REPLACE(REPLACE(CELL("address",O37),1,1,""),2,1,""),'Master translation'!$A$26:$S$867,HLOOKUP(VLOOKUP('1. General Information'!$H$13,'Master translation 1'!$S$2:$T$22,2,FALSE),'Master translation'!$E$23:$S$24,2,FALSE)+4,FALSE)),"",VLOOKUP(+"Tab6_Cell_"&amp;+REPLACE(REPLACE(CELL("address",O37),1,1,""),2,1,""),'Master translation'!$A$26:$S$867,HLOOKUP(VLOOKUP('1. General Information'!$H$13,'Master translation 1'!$S$2:$T$22,2,FALSE),'Master translation'!$E$23:$S$24,2,FALSE)+4,FALSE))</f>
        <v>The start date of supervision ('1D1') should only be filled if the date is in the year before the contributions period. Otherwise the field should be left empty.</v>
      </c>
      <c r="P37" s="564"/>
      <c r="Q37" s="564"/>
      <c r="R37" s="564"/>
      <c r="S37" s="551"/>
      <c r="T37" s="552"/>
      <c r="U37" s="553"/>
    </row>
    <row r="38" spans="2:23" ht="78" customHeight="1" x14ac:dyDescent="0.25">
      <c r="B38" s="232" t="str">
        <f t="shared" si="0"/>
        <v>2</v>
      </c>
      <c r="C38" s="234" t="str">
        <f>'2. Basic annual contribution'!B17</f>
        <v>2A2</v>
      </c>
      <c r="D38" s="233">
        <v>25</v>
      </c>
      <c r="E38" s="234" t="str">
        <f>'2. Basic annual contribution'!C17</f>
        <v>Own funds, as defined for this field</v>
      </c>
      <c r="F38" s="363" t="str">
        <f>IF(ISBLANK('2. Basic annual contribution'!F17),"",'2. Basic annual contribution'!F17)</f>
        <v/>
      </c>
      <c r="G38" s="232" t="str">
        <f t="shared" ref="G38:G39" si="2">IF(OR(F38="",NOT(ISNUMBER(F38))),"NOK","OK")</f>
        <v>NOK</v>
      </c>
      <c r="H38" s="232" t="str">
        <f>IF(F38=0,"NOK","OK")</f>
        <v>OK</v>
      </c>
      <c r="I38" s="232"/>
      <c r="J38" s="79">
        <f t="shared" ref="J38:J39" si="3">IF(ISNUMBER(F38),F38,0)</f>
        <v>0</v>
      </c>
      <c r="K38" s="329"/>
      <c r="L38" s="232" t="s">
        <v>114</v>
      </c>
      <c r="M38" s="233" t="s">
        <v>8291</v>
      </c>
      <c r="N38" s="232" t="str">
        <f>+IF(AND(V6-184&lt;=F36,F36 &lt;V5-1),"OK","NOK")</f>
        <v>NOK</v>
      </c>
      <c r="O38" s="564" t="str">
        <f ca="1">+IF(ISBLANK(VLOOKUP(+"Tab6_Cell_"&amp;+REPLACE(REPLACE(CELL("address",O38),1,1,""),2,1,""),'Master translation'!$A$26:$S$867,HLOOKUP(VLOOKUP('1. General Information'!$H$13,'Master translation 1'!$S$2:$T$22,2,FALSE),'Master translation'!$E$23:$S$24,2,FALSE)+4,FALSE)),"",VLOOKUP(+"Tab6_Cell_"&amp;+REPLACE(REPLACE(CELL("address",O38),1,1,""),2,1,""),'Master translation'!$A$26:$S$867,HLOOKUP(VLOOKUP('1. General Information'!$H$13,'Master translation 1'!$S$2:$T$22,2,FALSE),'Master translation'!$E$23:$S$24,2,FALSE)+4,FALSE))</f>
        <v>Institutions shall provide the SRB with the latest approved annual financial statements available before the 31 December of the year before the contributions period. Please check the reference date ('1E1')</v>
      </c>
      <c r="P38" s="564"/>
      <c r="Q38" s="564"/>
      <c r="R38" s="564"/>
      <c r="S38" s="551"/>
      <c r="T38" s="552"/>
      <c r="U38" s="553"/>
    </row>
    <row r="39" spans="2:23" ht="89.25" customHeight="1" x14ac:dyDescent="0.25">
      <c r="B39" s="232" t="str">
        <f t="shared" si="0"/>
        <v>2</v>
      </c>
      <c r="C39" s="234" t="str">
        <f>'2. Basic annual contribution'!B18</f>
        <v>2A3</v>
      </c>
      <c r="D39" s="233">
        <v>26</v>
      </c>
      <c r="E39" s="234" t="str">
        <f>'2. Basic annual contribution'!C18</f>
        <v xml:space="preserve">Covered deposits, yearly average of the quarterly calculated amounts, as defined for this field
</v>
      </c>
      <c r="F39" s="363" t="str">
        <f>IF(ISBLANK('2. Basic annual contribution'!F18),"",'2. Basic annual contribution'!F18)</f>
        <v/>
      </c>
      <c r="G39" s="232" t="str">
        <f t="shared" si="2"/>
        <v>NOK</v>
      </c>
      <c r="H39" s="232"/>
      <c r="I39" s="232"/>
      <c r="J39" s="79">
        <f t="shared" si="3"/>
        <v>0</v>
      </c>
      <c r="K39" s="231"/>
      <c r="L39" s="232" t="s">
        <v>6599</v>
      </c>
      <c r="M39" s="233" t="s">
        <v>8311</v>
      </c>
      <c r="N39" s="232" t="str">
        <f>IF(ISNUMBER(F111),IF(SUM(F114,F117,F120,F123,F126,F129)&lt;=F111,"OK",'Master translation 1'!$Q$26),'Master translation 1'!$Q$5)</f>
        <v>Missing</v>
      </c>
      <c r="O39" s="548" t="str">
        <f ca="1">+IF(ISBLANK(VLOOKUP(+"Tab6_Cell_"&amp;+REPLACE(REPLACE(CELL("address",O39),1,1,""),2,1,""),'Master translation'!$A$26:$S$867,HLOOKUP(VLOOKUP('1. General Information'!$H$13,'Master translation 1'!$S$2:$T$22,2,FALSE),'Master translation'!$E$23:$S$24,2,FALSE)+4,FALSE)),"",VLOOKUP(+"Tab6_Cell_"&amp;+REPLACE(REPLACE(CELL("address",O39),1,1,""),2,1,""),'Master translation'!$A$26:$S$867,HLOOKUP(VLOOKUP('1. General Information'!$H$13,'Master translation 1'!$S$2:$T$22,2,FALSE),'Master translation'!$E$23:$S$24,2,FALSE)+4,FALSE))</f>
        <v>Total qualifying deductible amount ('3A8' + '3B8' + '3C8' + '3D8' + '3E11' + '3F11') should be smaller or equal to total liabilities after adjustment of liabilities arising from all derivative contracts (excluding credit derivatives) ('2C6'). A transaction can only be deducted once.</v>
      </c>
      <c r="P39" s="549"/>
      <c r="Q39" s="549"/>
      <c r="R39" s="550"/>
      <c r="S39" s="551" t="str">
        <f>+IF(OR(AND('2. Basic annual contribution'!$F$27='Master translation 1'!$Q$2,$F$41='Master translation 1'!$Q$2),AND('2. Basic annual contribution'!$F$27="",$F$41="")),"",'Master translation 1'!$Q$6)</f>
        <v/>
      </c>
      <c r="T39" s="552" t="str">
        <f>+IF(OR(AND('2. Basic annual contribution'!$F$27='Master translation 1'!$Q$2,$F$41='Master translation 1'!$Q$2),AND('2. Basic annual contribution'!$F$27="",$F$41="")),"",'Master translation 1'!$Q$6)</f>
        <v/>
      </c>
      <c r="U39" s="553" t="str">
        <f>+IF(OR(AND('2. Basic annual contribution'!$F$27='Master translation 1'!$Q$2,$F$41='Master translation 1'!$Q$2),AND('2. Basic annual contribution'!$F$27="",$F$41="")),"",'Master translation 1'!$Q$6)</f>
        <v/>
      </c>
    </row>
    <row r="40" spans="2:23" ht="96" customHeight="1" x14ac:dyDescent="0.25">
      <c r="B40" s="232" t="s">
        <v>1083</v>
      </c>
      <c r="C40" s="234" t="s">
        <v>9307</v>
      </c>
      <c r="D40" s="233">
        <v>27</v>
      </c>
      <c r="E40" s="238" t="str">
        <f>'2. Basic annual contribution'!C26</f>
        <v>Has your institution been invited by the SRB to complete the full Reporting Form with a view to performing an assessment pursuant to Article 10(8) of the Delegated Regulation?</v>
      </c>
      <c r="F40" s="235" t="str">
        <f>IF(ISBLANK('2. Basic annual contribution'!F26),"",'2. Basic annual contribution'!F26)</f>
        <v/>
      </c>
      <c r="G40" s="232" t="str">
        <f>IF(F40="","NOK",IF(OR(EXACT(F40,'Master translation 1'!$Q$2),EXACT(F40,'Master translation 1'!$Q$3)),"OK","NOK, "&amp;VLOOKUP("Tab5_Cell_F23",'Master translation'!$A$26:$S$867,HLOOKUP(VLOOKUP('1. General Information'!$H$13,'Master translation 1'!$S$2:$T$22,2,FALSE),'Master translation'!$E$23:$S$24,2,FALSE)+4,FALSE)))</f>
        <v>NOK</v>
      </c>
      <c r="H40" s="232"/>
      <c r="I40" s="232"/>
      <c r="J40"/>
      <c r="K40" s="231"/>
      <c r="L40" s="232" t="s">
        <v>384</v>
      </c>
      <c r="M40" s="233" t="s">
        <v>8315</v>
      </c>
      <c r="N40" s="232" t="str">
        <f>IF(ISNUMBER(F44),IF(SUM(F113,F116,F119,F122,F125,F128)&lt;=F44,"OK","NOK"),'Master translation 1'!$Q$5)</f>
        <v>Missing</v>
      </c>
      <c r="O40" s="548" t="str">
        <f ca="1">+IF(ISBLANK(VLOOKUP(+"Tab6_Cell_"&amp;+REPLACE(REPLACE(CELL("address",O40),1,1,""),2,1,""),'Master translation'!$A$26:$S$867,HLOOKUP(VLOOKUP('1. General Information'!$H$13,'Master translation 1'!$S$2:$T$22,2,FALSE),'Master translation'!$E$23:$S$24,2,FALSE)+4,FALSE)),"",VLOOKUP(+"Tab6_Cell_"&amp;+REPLACE(REPLACE(CELL("address",O40),1,1,""),2,1,""),'Master translation'!$A$26:$S$867,HLOOKUP(VLOOKUP('1. General Information'!$H$13,'Master translation 1'!$S$2:$T$22,2,FALSE),'Master translation'!$E$23:$S$24,2,FALSE)+4,FALSE))</f>
        <v>Total accounting value of qualifying deductible liabilities arising from derivatives ('3A6' + '3B6' + '3C6' + '3D6' + '3E6' + '3F6') should be smaller or equal to accounting value of liabilities arising from all derivative contracts (excluding credit derivatives) booked on-balance sheet ('2C2'). A transaction can only be deducted once.</v>
      </c>
      <c r="P40" s="549"/>
      <c r="Q40" s="549"/>
      <c r="R40" s="550"/>
      <c r="S40" s="551" t="str">
        <f>+IF(OR(AND('2. Basic annual contribution'!$F$27='Master translation 1'!$Q$2,$F$41='Master translation 1'!$Q$2),AND('2. Basic annual contribution'!$F$27="",$F$41="")),"",'Master translation 1'!$Q$6)</f>
        <v/>
      </c>
      <c r="T40" s="552" t="str">
        <f>+IF(OR(AND('2. Basic annual contribution'!$F$27='Master translation 1'!$Q$2,$F$41='Master translation 1'!$Q$2),AND('2. Basic annual contribution'!$F$27="",$F$41="")),"",'Master translation 1'!$Q$6)</f>
        <v/>
      </c>
      <c r="U40" s="553" t="str">
        <f>+IF(OR(AND('2. Basic annual contribution'!$F$27='Master translation 1'!$Q$2,$F$41='Master translation 1'!$Q$2),AND('2. Basic annual contribution'!$F$27="",$F$41="")),"",'Master translation 1'!$Q$6)</f>
        <v/>
      </c>
      <c r="W40" s="267"/>
    </row>
    <row r="41" spans="2:23" ht="100.5" customHeight="1" x14ac:dyDescent="0.25">
      <c r="B41" s="232" t="str">
        <f t="shared" si="0"/>
        <v>2</v>
      </c>
      <c r="C41" s="234" t="s">
        <v>47</v>
      </c>
      <c r="D41" s="233">
        <v>28</v>
      </c>
      <c r="E41" s="238" t="str">
        <f>'2. Basic annual contribution'!C28</f>
        <v>Does the institution opt for the calculation of an alternative individual annual contribution amount and provide the necessary information?
('Not applicable' only applies if the value to the field 2B2 above is 'No')</v>
      </c>
      <c r="F41" s="235" t="str">
        <f>IF(ISBLANK('2. Basic annual contribution'!F28),"",'2. Basic annual contribution'!F28)</f>
        <v/>
      </c>
      <c r="G41" s="232" t="str">
        <f>IF(F41="","NOK",IF(OR(EXACT(F41,'Master translation 1'!$Q$2),EXACT(F41,'Master translation 1'!$Q$3),EXACT(F41,'Master translation 1'!$Q$6)),"OK","NOK, "&amp;VLOOKUP("Tab5_Cell_F23",'Master translation'!$A$26:$S$867,HLOOKUP(VLOOKUP('1. General Information'!$H$13,'Master translation 1'!$S$2:$T$22,2,FALSE),'Master translation'!$E$23:$S$24,2,FALSE)+4,FALSE)))</f>
        <v>NOK</v>
      </c>
      <c r="H41" s="232"/>
      <c r="I41" s="232"/>
      <c r="J41"/>
      <c r="K41" s="231"/>
      <c r="L41" s="232" t="s">
        <v>385</v>
      </c>
      <c r="M41" s="233" t="s">
        <v>8310</v>
      </c>
      <c r="N41" s="232" t="str">
        <f>IF(ISNUMBER(F110),IF(SUM(F112,F115,F118,F121,F124,F127)&lt;=F110,"OK","NOK"),'Master translation 1'!$Q$5)</f>
        <v>Missing</v>
      </c>
      <c r="O41" s="548" t="str">
        <f ca="1">+IF(ISBLANK(VLOOKUP(+"Tab6_Cell_"&amp;+REPLACE(REPLACE(CELL("address",O41),1,1,""),2,1,""),'Master translation'!$A$26:$S$867,HLOOKUP(VLOOKUP('1. General Information'!$H$13,'Master translation 1'!$S$2:$T$22,2,FALSE),'Master translation'!$E$23:$S$24,2,FALSE)+4,FALSE)),"",VLOOKUP(+"Tab6_Cell_"&amp;+REPLACE(REPLACE(CELL("address",O41),1,1,""),2,1,""),'Master translation'!$A$26:$S$867,HLOOKUP(VLOOKUP('1. General Information'!$H$13,'Master translation 1'!$S$2:$T$22,2,FALSE),'Master translation'!$E$23:$S$24,2,FALSE)+4,FALSE))</f>
        <v>Total adjusted value of qualifying deductible liabilities ('3A4' + '3B4' + '3C4' + '3D4' + '3E4' + '3F4') should be smaller or equal to total liabilities arising from all derivative contracts (excluding credit derivatives) valued in accordance with the leverage ratio methodology after floor ('2C5'). A transaction can only be deducted once.</v>
      </c>
      <c r="P41" s="549"/>
      <c r="Q41" s="549"/>
      <c r="R41" s="550"/>
      <c r="S41" s="551" t="str">
        <f>+IF(OR(AND('2. Basic annual contribution'!$F$27='Master translation 1'!$Q$2,$F$41='Master translation 1'!$Q$2),AND('2. Basic annual contribution'!$F$27="",$F$41="")),"",'Master translation 1'!$Q$6)</f>
        <v/>
      </c>
      <c r="T41" s="552" t="str">
        <f>+IF(OR(AND('2. Basic annual contribution'!$F$27='Master translation 1'!$Q$2,$F$41='Master translation 1'!$Q$2),AND('2. Basic annual contribution'!$F$27="",$F$41="")),"",'Master translation 1'!$Q$6)</f>
        <v/>
      </c>
      <c r="U41" s="553" t="str">
        <f>+IF(OR(AND('2. Basic annual contribution'!$F$27='Master translation 1'!$Q$2,$F$41='Master translation 1'!$Q$2),AND('2. Basic annual contribution'!$F$27="",$F$41="")),"",'Master translation 1'!$Q$6)</f>
        <v/>
      </c>
      <c r="W41" s="267"/>
    </row>
    <row r="42" spans="2:23" ht="60.6" customHeight="1" x14ac:dyDescent="0.25">
      <c r="B42" s="565" t="str">
        <f ca="1">+VLOOKUP(+"Tab6_Cell_"&amp;+REPLACE(REPLACE(CELL("address",B42),1,1,""),2,1,""),'Master translation'!$A$26:$S$862,HLOOKUP(VLOOKUP('1. General Information'!$H$13,'Master translation 1'!$S$2:$T$22,2,FALSE),'Master translation'!$E$23:$S$24,2,FALSE)+4,FALSE)</f>
        <v xml:space="preserve">An institution that qualifies for a simplified calculation method according to Tab 2 - Section B must only fill in Tabs 1 and 2 (until Section B). </v>
      </c>
      <c r="C42" s="566"/>
      <c r="D42" s="566"/>
      <c r="E42" s="566"/>
      <c r="F42" s="566"/>
      <c r="G42" s="566"/>
      <c r="H42" s="566"/>
      <c r="I42" s="567"/>
      <c r="J42"/>
      <c r="K42" s="231"/>
      <c r="L42" s="232" t="s">
        <v>8397</v>
      </c>
      <c r="M42" s="233" t="s">
        <v>8298</v>
      </c>
      <c r="N42" s="232" t="str">
        <f>IF(AND('2. Basic annual contribution'!F27='Master translation 1'!$Q$2,OR('2. Basic annual contribution'!F28='Master translation 1'!$Q$6,'2. Basic annual contribution'!F28="")),"NOK","OK")</f>
        <v>OK</v>
      </c>
      <c r="O42" s="564" t="str">
        <f ca="1">+IF(ISBLANK(VLOOKUP(+"Tab6_Cell_"&amp;+REPLACE(REPLACE(CELL("address",O42),1,1,""),2,1,""),'Master translation'!$A$26:$S$867,HLOOKUP(VLOOKUP('1. General Information'!$H$13,'Master translation 1'!$S$2:$T$22,2,FALSE),'Master translation'!$E$23:$S$24,2,FALSE)+4,FALSE)),"",VLOOKUP(+"Tab6_Cell_"&amp;+REPLACE(REPLACE(CELL("address",O42),1,1,""),2,1,""),'Master translation'!$A$26:$S$867,HLOOKUP(VLOOKUP('1. General Information'!$H$13,'Master translation 1'!$S$2:$T$22,2,FALSE),'Master translation'!$E$23:$S$24,2,FALSE)+4,FALSE))</f>
        <v>Where an institution qualifies for a lump sum payment ('2B2'), it should clearly indicate whether it opts for an alternative calculation ('2B3' &lt;&gt; "Not applicable")</v>
      </c>
      <c r="P42" s="564"/>
      <c r="Q42" s="564"/>
      <c r="R42" s="564"/>
      <c r="S42" s="551"/>
      <c r="T42" s="552"/>
      <c r="U42" s="553"/>
      <c r="W42" s="267"/>
    </row>
    <row r="43" spans="2:23" ht="60.75" customHeight="1" x14ac:dyDescent="0.25">
      <c r="B43" s="232" t="str">
        <f t="shared" ref="B43:B102" si="4">LEFT(C43,1)</f>
        <v>2</v>
      </c>
      <c r="C43" s="234" t="str">
        <f>'2. Basic annual contribution'!B39</f>
        <v>2C1</v>
      </c>
      <c r="D43" s="239">
        <v>28</v>
      </c>
      <c r="E43" s="232" t="str">
        <f>'2. Basic annual contribution'!C39</f>
        <v>Liabilities arising from all derivative contracts (excluding credit derivatives) valued in accordance with the leverage ratio methodology</v>
      </c>
      <c r="F43" s="363" t="str">
        <f>IF(ISBLANK('2. Basic annual contribution'!F39),"",'2. Basic annual contribution'!F39)</f>
        <v/>
      </c>
      <c r="G43" s="232" t="str">
        <f t="shared" ref="G43:G67" si="5">IF(OR(F43="",NOT(ISNUMBER(F43))),"NOK","OK")</f>
        <v>NOK</v>
      </c>
      <c r="H43" s="232"/>
      <c r="I43" s="232" t="str">
        <f>+IF(OR(AND('2. Basic annual contribution'!$F$27='Master translation 1'!$Q$2,$F$41='Master translation 1'!$Q$2),AND('2. Basic annual contribution'!$F$27="",$F$41="")),"",'Master translation 1'!$Q$6)</f>
        <v/>
      </c>
      <c r="J43"/>
      <c r="K43" s="231"/>
      <c r="L43" s="232" t="s">
        <v>386</v>
      </c>
      <c r="M43" s="233" t="s">
        <v>8289</v>
      </c>
      <c r="N43" s="232" t="str">
        <f>IF(F44&gt;=F65,"OK","NOK")</f>
        <v>OK</v>
      </c>
      <c r="O43" s="548" t="str">
        <f ca="1">+IF(ISBLANK(VLOOKUP(+"Tab6_Cell_"&amp;+REPLACE(REPLACE(CELL("address",O43),1,1,""),2,1,""),'Master translation'!$A$26:$S$867,HLOOKUP(VLOOKUP('1. General Information'!$H$13,'Master translation 1'!$S$2:$T$22,2,FALSE),'Master translation'!$E$23:$S$24,2,FALSE)+4,FALSE)),"",VLOOKUP(+"Tab6_Cell_"&amp;+REPLACE(REPLACE(CELL("address",O43),1,1,""),2,1,""),'Master translation'!$A$26:$S$867,HLOOKUP(VLOOKUP('1. General Information'!$H$13,'Master translation 1'!$S$2:$T$22,2,FALSE),'Master translation'!$E$23:$S$24,2,FALSE)+4,FALSE))</f>
        <v>Accounting value of liabilities arising from all derivative contracts (excluding credit derivatives) held on-balance sheet ('2C2') must be greater than or equal to than intragroup liabilities arising from derivatives held on-balance sheet ('3F6')</v>
      </c>
      <c r="P43" s="549"/>
      <c r="Q43" s="549"/>
      <c r="R43" s="550"/>
      <c r="S43" s="551" t="str">
        <f>+IF(OR(AND('2. Basic annual contribution'!$F$27='Master translation 1'!$Q$2,$F$41='Master translation 1'!$Q$2),AND('2. Basic annual contribution'!$F$27="",$F$41="")),"",'Master translation 1'!$Q$6)</f>
        <v/>
      </c>
      <c r="T43" s="552" t="str">
        <f>+IF(OR(AND('2. Basic annual contribution'!$F$27='Master translation 1'!$Q$2,$F$41='Master translation 1'!$Q$2),AND('2. Basic annual contribution'!$F$27="",$F$41="")),"",'Master translation 1'!$Q$6)</f>
        <v/>
      </c>
      <c r="U43" s="553" t="str">
        <f>+IF(OR(AND('2. Basic annual contribution'!$F$27='Master translation 1'!$Q$2,$F$41='Master translation 1'!$Q$2),AND('2. Basic annual contribution'!$F$27="",$F$41="")),"",'Master translation 1'!$Q$6)</f>
        <v/>
      </c>
    </row>
    <row r="44" spans="2:23" ht="82.5" customHeight="1" x14ac:dyDescent="0.25">
      <c r="B44" s="232" t="str">
        <f t="shared" si="4"/>
        <v>2</v>
      </c>
      <c r="C44" s="234" t="str">
        <f>'2. Basic annual contribution'!B40</f>
        <v>2C2</v>
      </c>
      <c r="D44" s="239">
        <v>29</v>
      </c>
      <c r="E44" s="232" t="str">
        <f>'2. Basic annual contribution'!C40</f>
        <v>Accounting value of liabilities arising from all derivative contracts (excluding credit derivatives) booked on-balance sheet, when applicable</v>
      </c>
      <c r="F44" s="363" t="str">
        <f>IF(ISBLANK('2. Basic annual contribution'!F40),"",'2. Basic annual contribution'!F40)</f>
        <v/>
      </c>
      <c r="G44" s="232" t="str">
        <f t="shared" si="5"/>
        <v>NOK</v>
      </c>
      <c r="H44" s="232"/>
      <c r="I44" s="232" t="str">
        <f>+IF(OR(AND('2. Basic annual contribution'!$F$27='Master translation 1'!$Q$2,$F$41='Master translation 1'!$Q$2),AND('2. Basic annual contribution'!$F$27="",$F$41="")),"",'Master translation 1'!$Q$6)</f>
        <v/>
      </c>
      <c r="J44"/>
      <c r="K44" s="231"/>
      <c r="L44" s="232" t="s">
        <v>387</v>
      </c>
      <c r="M44" s="233" t="s">
        <v>8292</v>
      </c>
      <c r="N44" s="232" t="str">
        <f>+IF(F48&lt;=F47,"OK","NOK")</f>
        <v>OK</v>
      </c>
      <c r="O44" s="548" t="str">
        <f ca="1">+IF(ISBLANK(VLOOKUP(+"Tab6_Cell_"&amp;+REPLACE(REPLACE(CELL("address",O44),1,1,""),2,1,""),'Master translation'!$A$26:$S$867,HLOOKUP(VLOOKUP('1. General Information'!$H$13,'Master translation 1'!$S$2:$T$22,2,FALSE),'Master translation'!$E$23:$S$24,2,FALSE)+4,FALSE)),"",VLOOKUP(+"Tab6_Cell_"&amp;+REPLACE(REPLACE(CELL("address",O44),1,1,""),2,1,""),'Master translation'!$A$26:$S$867,HLOOKUP(VLOOKUP('1. General Information'!$H$13,'Master translation 1'!$S$2:$T$22,2,FALSE),'Master translation'!$E$23:$S$24,2,FALSE)+4,FALSE))</f>
        <v>Accounting value of qualifying liabilities related to clearing activities arising from derivatives held on-balance sheet ('3A6') should not be greater than the total accounting value of qualifying liabilities related to clearing activities ('3A5').</v>
      </c>
      <c r="P44" s="549"/>
      <c r="Q44" s="549"/>
      <c r="R44" s="550"/>
      <c r="S44" s="551" t="str">
        <f>+IF(OR(AND('2. Basic annual contribution'!$F$27='Master translation 1'!$Q$2,$F$41='Master translation 1'!$Q$2),AND('2. Basic annual contribution'!$F$27="",$F$41="")),"",'Master translation 1'!$Q$6)</f>
        <v/>
      </c>
      <c r="T44" s="552" t="str">
        <f>+IF(OR(AND('2. Basic annual contribution'!$F$27='Master translation 1'!$Q$2,$F$41='Master translation 1'!$Q$2),AND('2. Basic annual contribution'!$F$27="",$F$41="")),"",'Master translation 1'!$Q$6)</f>
        <v/>
      </c>
      <c r="U44" s="553" t="str">
        <f>+IF(OR(AND('2. Basic annual contribution'!$F$27='Master translation 1'!$Q$2,$F$41='Master translation 1'!$Q$2),AND('2. Basic annual contribution'!$F$27="",$F$41="")),"",'Master translation 1'!$Q$6)</f>
        <v/>
      </c>
      <c r="W44" s="267"/>
    </row>
    <row r="45" spans="2:23" ht="83.25" customHeight="1" x14ac:dyDescent="0.25">
      <c r="B45" s="232" t="str">
        <f t="shared" si="4"/>
        <v>2</v>
      </c>
      <c r="C45" s="234" t="str">
        <f>'2. Basic annual contribution'!B41</f>
        <v>2C3</v>
      </c>
      <c r="D45" s="239">
        <v>30</v>
      </c>
      <c r="E45" s="232" t="str">
        <f>'2. Basic annual contribution'!C41</f>
        <v xml:space="preserve">Accounting value of liabilities arising from all derivative contracts (excluding credit derivatives) held off-balance sheet, when applicable
</v>
      </c>
      <c r="F45" s="363" t="str">
        <f>IF(ISBLANK('2. Basic annual contribution'!F41),"",'2. Basic annual contribution'!F41)</f>
        <v/>
      </c>
      <c r="G45" s="232" t="str">
        <f t="shared" si="5"/>
        <v>NOK</v>
      </c>
      <c r="H45" s="232"/>
      <c r="I45" s="232" t="str">
        <f>+IF(OR(AND('2. Basic annual contribution'!$F$27='Master translation 1'!$Q$2,$F$41='Master translation 1'!$Q$2),AND('2. Basic annual contribution'!$F$27="",$F$41="")),"",'Master translation 1'!$Q$6)</f>
        <v/>
      </c>
      <c r="J45"/>
      <c r="K45" s="231"/>
      <c r="L45" s="232" t="s">
        <v>388</v>
      </c>
      <c r="M45" s="233" t="s">
        <v>8293</v>
      </c>
      <c r="N45" s="232" t="str">
        <f>+IF(F51&lt;=F50,"OK","NOK")</f>
        <v>OK</v>
      </c>
      <c r="O45" s="548" t="str">
        <f ca="1">+IF(ISBLANK(VLOOKUP(+"Tab6_Cell_"&amp;+REPLACE(REPLACE(CELL("address",O45),1,1,""),2,1,""),'Master translation'!$A$26:$S$867,HLOOKUP(VLOOKUP('1. General Information'!$H$13,'Master translation 1'!$S$2:$T$22,2,FALSE),'Master translation'!$E$23:$S$24,2,FALSE)+4,FALSE)),"",VLOOKUP(+"Tab6_Cell_"&amp;+REPLACE(REPLACE(CELL("address",O45),1,1,""),2,1,""),'Master translation'!$A$26:$S$867,HLOOKUP(VLOOKUP('1. General Information'!$H$13,'Master translation 1'!$S$2:$T$22,2,FALSE),'Master translation'!$E$23:$S$24,2,FALSE)+4,FALSE))</f>
        <v>Accounting value of qualifying liabilities related to CSD activities arising from derivatives held on-balance sheet ('3B6') should not be greater than the total accounting value of qualifying liabilities related to CSD activities ('3B5').</v>
      </c>
      <c r="P45" s="549"/>
      <c r="Q45" s="549"/>
      <c r="R45" s="550"/>
      <c r="S45" s="551" t="str">
        <f>+IF(OR(AND('2. Basic annual contribution'!$F$27='Master translation 1'!$Q$2,$F$41='Master translation 1'!$Q$2),AND('2. Basic annual contribution'!$F$27="",$F$41="")),"",'Master translation 1'!$Q$6)</f>
        <v/>
      </c>
      <c r="T45" s="552" t="str">
        <f>+IF(OR(AND('2. Basic annual contribution'!$F$27='Master translation 1'!$Q$2,$F$41='Master translation 1'!$Q$2),AND('2. Basic annual contribution'!$F$27="",$F$41="")),"",'Master translation 1'!$Q$6)</f>
        <v/>
      </c>
      <c r="U45" s="553" t="str">
        <f>+IF(OR(AND('2. Basic annual contribution'!$F$27='Master translation 1'!$Q$2,$F$41='Master translation 1'!$Q$2),AND('2. Basic annual contribution'!$F$27="",$F$41="")),"",'Master translation 1'!$Q$6)</f>
        <v/>
      </c>
      <c r="W45" s="267"/>
    </row>
    <row r="46" spans="2:23" ht="93" customHeight="1" x14ac:dyDescent="0.25">
      <c r="B46" s="232" t="str">
        <f t="shared" si="4"/>
        <v>3</v>
      </c>
      <c r="C46" s="234" t="str">
        <f>'3. Deductions'!B31</f>
        <v>3A1</v>
      </c>
      <c r="D46" s="239">
        <v>31</v>
      </c>
      <c r="E46" s="232" t="str">
        <f>'3. Deductions'!C31</f>
        <v>Of which: qualifying liabilities arising from derivatives related to clearing activities</v>
      </c>
      <c r="F46" s="363" t="str">
        <f>IF(ISBLANK('3. Deductions'!F31),"",'3. Deductions'!F31)</f>
        <v/>
      </c>
      <c r="G46" s="232" t="str">
        <f t="shared" si="5"/>
        <v>NOK</v>
      </c>
      <c r="H46" s="232"/>
      <c r="I46" s="232" t="str">
        <f>+IF(OR(AND('2. Basic annual contribution'!$F$27='Master translation 1'!$Q$2,$F$41='Master translation 1'!$Q$2),AND('2. Basic annual contribution'!$F$27="",$F$41="")),"",'Master translation 1'!$Q$6)</f>
        <v/>
      </c>
      <c r="J46"/>
      <c r="K46" s="231"/>
      <c r="L46" s="232" t="s">
        <v>389</v>
      </c>
      <c r="M46" s="233" t="s">
        <v>8294</v>
      </c>
      <c r="N46" s="232" t="str">
        <f>+IF(F54&lt;=F53,"OK","NOK")</f>
        <v>OK</v>
      </c>
      <c r="O46" s="548" t="str">
        <f ca="1">+IF(ISBLANK(VLOOKUP(+"Tab6_Cell_"&amp;+REPLACE(REPLACE(CELL("address",O46),1,1,""),2,1,""),'Master translation'!$A$26:$S$867,HLOOKUP(VLOOKUP('1. General Information'!$H$13,'Master translation 1'!$S$2:$T$22,2,FALSE),'Master translation'!$E$23:$S$24,2,FALSE)+4,FALSE)),"",VLOOKUP(+"Tab6_Cell_"&amp;+REPLACE(REPLACE(CELL("address",O46),1,1,""),2,1,""),'Master translation'!$A$26:$S$867,HLOOKUP(VLOOKUP('1. General Information'!$H$13,'Master translation 1'!$S$2:$T$22,2,FALSE),'Master translation'!$E$23:$S$24,2,FALSE)+4,FALSE))</f>
        <v>Accounting value of qualifying liabilities related to the holding of client assets arising from derivatives held on-balance sheet ('3C6') should not be greater than the total accounting value of qualifying liabilities related to the holding of client assets ('3C5').</v>
      </c>
      <c r="P46" s="549"/>
      <c r="Q46" s="549"/>
      <c r="R46" s="550"/>
      <c r="S46" s="551" t="str">
        <f>+IF(OR(AND('2. Basic annual contribution'!$F$27='Master translation 1'!$Q$2,$F$41='Master translation 1'!$Q$2),AND('2. Basic annual contribution'!$F$27="",$F$41="")),"",'Master translation 1'!$Q$6)</f>
        <v/>
      </c>
      <c r="T46" s="552" t="str">
        <f>+IF(OR(AND('2. Basic annual contribution'!$F$27='Master translation 1'!$Q$2,$F$41='Master translation 1'!$Q$2),AND('2. Basic annual contribution'!$F$27="",$F$41="")),"",'Master translation 1'!$Q$6)</f>
        <v/>
      </c>
      <c r="U46" s="553" t="str">
        <f>+IF(OR(AND('2. Basic annual contribution'!$F$27='Master translation 1'!$Q$2,$F$41='Master translation 1'!$Q$2),AND('2. Basic annual contribution'!$F$27="",$F$41="")),"",'Master translation 1'!$Q$6)</f>
        <v/>
      </c>
      <c r="W46" s="267"/>
    </row>
    <row r="47" spans="2:23" ht="92.25" customHeight="1" x14ac:dyDescent="0.25">
      <c r="B47" s="232" t="str">
        <f t="shared" si="4"/>
        <v>3</v>
      </c>
      <c r="C47" s="234" t="str">
        <f>'3. Deductions'!B41</f>
        <v>3A5</v>
      </c>
      <c r="D47" s="239">
        <v>32</v>
      </c>
      <c r="E47" s="232" t="str">
        <f>'3. Deductions'!C41</f>
        <v xml:space="preserve">Total accounting value of qualifying liabilities related to clearing activities </v>
      </c>
      <c r="F47" s="363" t="str">
        <f>IF(ISBLANK('3. Deductions'!F41),"",'3. Deductions'!F41)</f>
        <v/>
      </c>
      <c r="G47" s="232" t="str">
        <f t="shared" si="5"/>
        <v>NOK</v>
      </c>
      <c r="H47" s="232"/>
      <c r="I47" s="232" t="str">
        <f>+IF(OR(AND('2. Basic annual contribution'!$F$27='Master translation 1'!$Q$2,$F$41='Master translation 1'!$Q$2),AND('2. Basic annual contribution'!$F$27="",$F$41="")),"",'Master translation 1'!$Q$6)</f>
        <v/>
      </c>
      <c r="J47"/>
      <c r="K47" s="231"/>
      <c r="L47" s="232" t="s">
        <v>390</v>
      </c>
      <c r="M47" s="233" t="s">
        <v>8295</v>
      </c>
      <c r="N47" s="232" t="str">
        <f>+IF(F56&gt;=F57,"OK","NOK")</f>
        <v>OK</v>
      </c>
      <c r="O47" s="548" t="str">
        <f ca="1">+IF(ISBLANK(VLOOKUP(+"Tab6_Cell_"&amp;+REPLACE(REPLACE(CELL("address",O47),1,1,""),2,1,""),'Master translation'!$A$26:$S$867,HLOOKUP(VLOOKUP('1. General Information'!$H$13,'Master translation 1'!$S$2:$T$22,2,FALSE),'Master translation'!$E$23:$S$24,2,FALSE)+4,FALSE)),"",VLOOKUP(+"Tab6_Cell_"&amp;+REPLACE(REPLACE(CELL("address",O47),1,1,""),2,1,""),'Master translation'!$A$26:$S$867,HLOOKUP(VLOOKUP('1. General Information'!$H$13,'Master translation 1'!$S$2:$T$22,2,FALSE),'Master translation'!$E$23:$S$24,2,FALSE)+4,FALSE))</f>
        <v>Accounting value of qualifying liabilities related to  promotional loans arising from derivatives held on-balance sheet ('3D6') should not be greater than the total accounting value of qualifying liabilities related to  promotional loans ('3D5').</v>
      </c>
      <c r="P47" s="549"/>
      <c r="Q47" s="549"/>
      <c r="R47" s="550"/>
      <c r="S47" s="551" t="str">
        <f>+IF(OR(AND('2. Basic annual contribution'!$F$27='Master translation 1'!$Q$2,$F$41='Master translation 1'!$Q$2),AND('2. Basic annual contribution'!$F$27="",$F$41="")),"",'Master translation 1'!$Q$6)</f>
        <v/>
      </c>
      <c r="T47" s="552" t="str">
        <f>+IF(OR(AND('2. Basic annual contribution'!$F$27='Master translation 1'!$Q$2,$F$41='Master translation 1'!$Q$2),AND('2. Basic annual contribution'!$F$27="",$F$41="")),"",'Master translation 1'!$Q$6)</f>
        <v/>
      </c>
      <c r="U47" s="553" t="str">
        <f>+IF(OR(AND('2. Basic annual contribution'!$F$27='Master translation 1'!$Q$2,$F$41='Master translation 1'!$Q$2),AND('2. Basic annual contribution'!$F$27="",$F$41="")),"",'Master translation 1'!$Q$6)</f>
        <v/>
      </c>
      <c r="W47" s="267"/>
    </row>
    <row r="48" spans="2:23" ht="75.75" customHeight="1" x14ac:dyDescent="0.25">
      <c r="B48" s="232" t="str">
        <f t="shared" si="4"/>
        <v>3</v>
      </c>
      <c r="C48" s="234" t="str">
        <f>'3. Deductions'!B42</f>
        <v>3A6</v>
      </c>
      <c r="D48" s="239">
        <v>33</v>
      </c>
      <c r="E48" s="232" t="str">
        <f>'3. Deductions'!C42</f>
        <v>Of which: arising from derivatives</v>
      </c>
      <c r="F48" s="363" t="str">
        <f>IF(ISBLANK('3. Deductions'!F42),"",'3. Deductions'!F42)</f>
        <v/>
      </c>
      <c r="G48" s="232" t="str">
        <f t="shared" si="5"/>
        <v>NOK</v>
      </c>
      <c r="H48" s="232"/>
      <c r="I48" s="232" t="str">
        <f>+IF(OR(AND('2. Basic annual contribution'!$F$27='Master translation 1'!$Q$2,$F$41='Master translation 1'!$Q$2),AND('2. Basic annual contribution'!$F$27="",$F$41="")),"",'Master translation 1'!$Q$6)</f>
        <v/>
      </c>
      <c r="J48"/>
      <c r="K48" s="231"/>
      <c r="L48" s="232" t="s">
        <v>391</v>
      </c>
      <c r="M48" s="233" t="s">
        <v>8296</v>
      </c>
      <c r="N48" s="232" t="str">
        <f>+IF(F59&gt;=F60,"OK","NOK")</f>
        <v>OK</v>
      </c>
      <c r="O48" s="548" t="str">
        <f ca="1">+IF(ISBLANK(VLOOKUP(+"Tab6_Cell_"&amp;+REPLACE(REPLACE(CELL("address",O48),1,1,""),2,1,""),'Master translation'!$A$26:$S$867,HLOOKUP(VLOOKUP('1. General Information'!$H$13,'Master translation 1'!$S$2:$T$22,2,FALSE),'Master translation'!$E$23:$S$24,2,FALSE)+4,FALSE)),"",VLOOKUP(+"Tab6_Cell_"&amp;+REPLACE(REPLACE(CELL("address",O48),1,1,""),2,1,""),'Master translation'!$A$26:$S$867,HLOOKUP(VLOOKUP('1. General Information'!$H$13,'Master translation 1'!$S$2:$T$22,2,FALSE),'Master translation'!$E$23:$S$24,2,FALSE)+4,FALSE))</f>
        <v>Accounting value of qualifying IPS liabilities arising from derivatives held on-balance sheet ('3E6') should not be greater than the total accounting value of qualifying IPS liabilities ('3E5').</v>
      </c>
      <c r="P48" s="549"/>
      <c r="Q48" s="549"/>
      <c r="R48" s="550"/>
      <c r="S48" s="551" t="str">
        <f>+IF(OR(AND('2. Basic annual contribution'!$F$27='Master translation 1'!$Q$2,$F$41='Master translation 1'!$Q$2),AND('2. Basic annual contribution'!$F$27="",$F$41="")),"",'Master translation 1'!$Q$6)</f>
        <v/>
      </c>
      <c r="T48" s="552" t="str">
        <f>+IF(OR(AND('2. Basic annual contribution'!$F$27='Master translation 1'!$Q$2,$F$41='Master translation 1'!$Q$2),AND('2. Basic annual contribution'!$F$27="",$F$41="")),"",'Master translation 1'!$Q$6)</f>
        <v/>
      </c>
      <c r="U48" s="553" t="str">
        <f>+IF(OR(AND('2. Basic annual contribution'!$F$27='Master translation 1'!$Q$2,$F$41='Master translation 1'!$Q$2),AND('2. Basic annual contribution'!$F$27="",$F$41="")),"",'Master translation 1'!$Q$6)</f>
        <v/>
      </c>
      <c r="W48" s="267"/>
    </row>
    <row r="49" spans="2:23" ht="76.5" customHeight="1" x14ac:dyDescent="0.25">
      <c r="B49" s="232" t="str">
        <f t="shared" si="4"/>
        <v>3</v>
      </c>
      <c r="C49" s="234" t="str">
        <f>'3. Deductions'!B57</f>
        <v>3B1</v>
      </c>
      <c r="D49" s="239">
        <v>34</v>
      </c>
      <c r="E49" s="232" t="str">
        <f>'3. Deductions'!C57</f>
        <v>Of which: qualifying liabilities arising from derivatives related to CSD activities</v>
      </c>
      <c r="F49" s="363" t="str">
        <f>IF(ISBLANK('3. Deductions'!F57),"",'3. Deductions'!F57)</f>
        <v/>
      </c>
      <c r="G49" s="232" t="str">
        <f t="shared" si="5"/>
        <v>NOK</v>
      </c>
      <c r="H49" s="232"/>
      <c r="I49" s="232" t="str">
        <f>+IF(OR(AND('2. Basic annual contribution'!$F$27='Master translation 1'!$Q$2,$F$41='Master translation 1'!$Q$2),AND('2. Basic annual contribution'!$F$27="",$F$41="")),"",'Master translation 1'!$Q$6)</f>
        <v/>
      </c>
      <c r="J49"/>
      <c r="K49" s="231"/>
      <c r="L49" s="232" t="s">
        <v>392</v>
      </c>
      <c r="M49" s="233" t="s">
        <v>8297</v>
      </c>
      <c r="N49" s="232" t="str">
        <f>+IF(F65&lt;=F64,"OK","NOK")</f>
        <v>OK</v>
      </c>
      <c r="O49" s="548" t="str">
        <f ca="1">+IF(ISBLANK(VLOOKUP(+"Tab6_Cell_"&amp;+REPLACE(REPLACE(CELL("address",O49),1,1,""),2,1,""),'Master translation'!$A$26:$S$867,HLOOKUP(VLOOKUP('1. General Information'!$H$13,'Master translation 1'!$S$2:$T$22,2,FALSE),'Master translation'!$E$23:$S$24,2,FALSE)+4,FALSE)),"",VLOOKUP(+"Tab6_Cell_"&amp;+REPLACE(REPLACE(CELL("address",O49),1,1,""),2,1,""),'Master translation'!$A$26:$S$867,HLOOKUP(VLOOKUP('1. General Information'!$H$13,'Master translation 1'!$S$2:$T$22,2,FALSE),'Master translation'!$E$23:$S$24,2,FALSE)+4,FALSE))</f>
        <v>Accounting value of qualifying intragroup liabilities arising from derivatives held on-balance sheet ('3F6') should not be greater than the total accounting value of qualifying intragroup liabilities ('3F5').</v>
      </c>
      <c r="P49" s="549"/>
      <c r="Q49" s="549"/>
      <c r="R49" s="550"/>
      <c r="S49" s="551" t="str">
        <f>+IF(OR(AND('2. Basic annual contribution'!$F$27='Master translation 1'!$Q$2,$F$41='Master translation 1'!$Q$2),AND('2. Basic annual contribution'!$F$27="",$F$41="")),"",'Master translation 1'!$Q$6)</f>
        <v/>
      </c>
      <c r="T49" s="552" t="str">
        <f>+IF(OR(AND('2. Basic annual contribution'!$F$27='Master translation 1'!$Q$2,$F$41='Master translation 1'!$Q$2),AND('2. Basic annual contribution'!$F$27="",$F$41="")),"",'Master translation 1'!$Q$6)</f>
        <v/>
      </c>
      <c r="U49" s="553" t="str">
        <f>+IF(OR(AND('2. Basic annual contribution'!$F$27='Master translation 1'!$Q$2,$F$41='Master translation 1'!$Q$2),AND('2. Basic annual contribution'!$F$27="",$F$41="")),"",'Master translation 1'!$Q$6)</f>
        <v/>
      </c>
      <c r="W49" s="267"/>
    </row>
    <row r="50" spans="2:23" ht="93.75" customHeight="1" x14ac:dyDescent="0.25">
      <c r="B50" s="232" t="str">
        <f t="shared" si="4"/>
        <v>3</v>
      </c>
      <c r="C50" s="234" t="str">
        <f>'3. Deductions'!B67</f>
        <v>3B5</v>
      </c>
      <c r="D50" s="239">
        <v>35</v>
      </c>
      <c r="E50" s="232" t="str">
        <f>'3. Deductions'!C67</f>
        <v>Total accounting value of qualifying liabilities related to CSD activities</v>
      </c>
      <c r="F50" s="363" t="str">
        <f>IF(ISBLANK('3. Deductions'!F67),"",'3. Deductions'!F67)</f>
        <v/>
      </c>
      <c r="G50" s="232" t="str">
        <f t="shared" si="5"/>
        <v>NOK</v>
      </c>
      <c r="H50" s="232"/>
      <c r="I50" s="232" t="str">
        <f>+IF(OR(AND('2. Basic annual contribution'!$F$27='Master translation 1'!$Q$2,$F$41='Master translation 1'!$Q$2),AND('2. Basic annual contribution'!$F$27="",$F$41="")),"",'Master translation 1'!$Q$6)</f>
        <v/>
      </c>
      <c r="J50"/>
      <c r="K50" s="231"/>
      <c r="L50" s="232" t="s">
        <v>393</v>
      </c>
      <c r="M50" s="233" t="s">
        <v>8299</v>
      </c>
      <c r="N50" s="232" t="str">
        <f>IF(F46&lt;=F43,"OK","NOK")</f>
        <v>OK</v>
      </c>
      <c r="O50" s="548" t="str">
        <f ca="1">+IF(ISBLANK(VLOOKUP(+"Tab6_Cell_"&amp;+REPLACE(REPLACE(CELL("address",O50),1,1,""),2,1,""),'Master translation'!$A$26:$S$867,HLOOKUP(VLOOKUP('1. General Information'!$H$13,'Master translation 1'!$S$2:$T$22,2,FALSE),'Master translation'!$E$23:$S$24,2,FALSE)+4,FALSE)),"",VLOOKUP(+"Tab6_Cell_"&amp;+REPLACE(REPLACE(CELL("address",O50),1,1,""),2,1,""),'Master translation'!$A$26:$S$867,HLOOKUP(VLOOKUP('1. General Information'!$H$13,'Master translation 1'!$S$2:$T$22,2,FALSE),'Master translation'!$E$23:$S$24,2,FALSE)+4,FALSE))</f>
        <v>The value of derivatives related to clearing activities ('3A1') should be less than or equal to the total value of derivatives ('2C1')</v>
      </c>
      <c r="P50" s="549"/>
      <c r="Q50" s="549"/>
      <c r="R50" s="550"/>
      <c r="S50" s="551" t="str">
        <f>+IF(OR(AND('2. Basic annual contribution'!$F$27='Master translation 1'!$Q$2,$F$41='Master translation 1'!$Q$2),AND('2. Basic annual contribution'!$F$27="",$F$41="")),"",'Master translation 1'!$Q$6)</f>
        <v/>
      </c>
      <c r="T50" s="552" t="str">
        <f>+IF(OR(AND('2. Basic annual contribution'!$F$27='Master translation 1'!$Q$2,$F$41='Master translation 1'!$Q$2),AND('2. Basic annual contribution'!$F$27="",$F$41="")),"",'Master translation 1'!$Q$6)</f>
        <v/>
      </c>
      <c r="U50" s="553" t="str">
        <f>+IF(OR(AND('2. Basic annual contribution'!$F$27='Master translation 1'!$Q$2,$F$41='Master translation 1'!$Q$2),AND('2. Basic annual contribution'!$F$27="",$F$41="")),"",'Master translation 1'!$Q$6)</f>
        <v/>
      </c>
      <c r="W50" s="267"/>
    </row>
    <row r="51" spans="2:23" ht="96" customHeight="1" x14ac:dyDescent="0.25">
      <c r="B51" s="232" t="str">
        <f t="shared" si="4"/>
        <v>3</v>
      </c>
      <c r="C51" s="234" t="str">
        <f>'3. Deductions'!B68</f>
        <v>3B6</v>
      </c>
      <c r="D51" s="239">
        <v>36</v>
      </c>
      <c r="E51" s="232" t="str">
        <f>'3. Deductions'!C68</f>
        <v>Of which: arising from derivatives</v>
      </c>
      <c r="F51" s="363" t="str">
        <f>IF(ISBLANK('3. Deductions'!F68),"",'3. Deductions'!F68)</f>
        <v/>
      </c>
      <c r="G51" s="232" t="str">
        <f t="shared" si="5"/>
        <v>NOK</v>
      </c>
      <c r="H51" s="232"/>
      <c r="I51" s="232" t="str">
        <f>+IF(OR(AND('2. Basic annual contribution'!$F$27='Master translation 1'!$Q$2,$F$41='Master translation 1'!$Q$2),AND('2. Basic annual contribution'!$F$27="",$F$41="")),"",'Master translation 1'!$Q$6)</f>
        <v/>
      </c>
      <c r="J51"/>
      <c r="K51" s="231"/>
      <c r="L51" s="232" t="s">
        <v>394</v>
      </c>
      <c r="M51" s="233" t="s">
        <v>8300</v>
      </c>
      <c r="N51" s="232" t="str">
        <f>IF(F49&lt;=F43,"OK","NOK")</f>
        <v>OK</v>
      </c>
      <c r="O51" s="548" t="str">
        <f ca="1">+IF(ISBLANK(VLOOKUP(+"Tab6_Cell_"&amp;+REPLACE(REPLACE(CELL("address",O51),1,1,""),2,1,""),'Master translation'!$A$26:$S$867,HLOOKUP(VLOOKUP('1. General Information'!$H$13,'Master translation 1'!$S$2:$T$22,2,FALSE),'Master translation'!$E$23:$S$24,2,FALSE)+4,FALSE)),"",VLOOKUP(+"Tab6_Cell_"&amp;+REPLACE(REPLACE(CELL("address",O51),1,1,""),2,1,""),'Master translation'!$A$26:$S$867,HLOOKUP(VLOOKUP('1. General Information'!$H$13,'Master translation 1'!$S$2:$T$22,2,FALSE),'Master translation'!$E$23:$S$24,2,FALSE)+4,FALSE))</f>
        <v>The value of derivatives related to CSD activities ('3B1') should be less than or equal to the total value of derivatives ('2C1').</v>
      </c>
      <c r="P51" s="549"/>
      <c r="Q51" s="549"/>
      <c r="R51" s="550"/>
      <c r="S51" s="551" t="str">
        <f>+IF(OR(AND('2. Basic annual contribution'!$F$27='Master translation 1'!$Q$2,$F$41='Master translation 1'!$Q$2),AND('2. Basic annual contribution'!$F$27="",$F$41="")),"",'Master translation 1'!$Q$6)</f>
        <v/>
      </c>
      <c r="T51" s="552" t="str">
        <f>+IF(OR(AND('2. Basic annual contribution'!$F$27='Master translation 1'!$Q$2,$F$41='Master translation 1'!$Q$2),AND('2. Basic annual contribution'!$F$27="",$F$41="")),"",'Master translation 1'!$Q$6)</f>
        <v/>
      </c>
      <c r="U51" s="553" t="str">
        <f>+IF(OR(AND('2. Basic annual contribution'!$F$27='Master translation 1'!$Q$2,$F$41='Master translation 1'!$Q$2),AND('2. Basic annual contribution'!$F$27="",$F$41="")),"",'Master translation 1'!$Q$6)</f>
        <v/>
      </c>
      <c r="W51" s="267"/>
    </row>
    <row r="52" spans="2:23" ht="92.25" customHeight="1" x14ac:dyDescent="0.25">
      <c r="B52" s="232" t="str">
        <f t="shared" si="4"/>
        <v>3</v>
      </c>
      <c r="C52" s="234" t="str">
        <f>'3. Deductions'!B83</f>
        <v>3C1</v>
      </c>
      <c r="D52" s="239">
        <v>37</v>
      </c>
      <c r="E52" s="232" t="str">
        <f>'3. Deductions'!C83</f>
        <v xml:space="preserve">Of which: qualifying liabilities arising from derivatives that arise by virtue of holding client assets or client money </v>
      </c>
      <c r="F52" s="363" t="str">
        <f>IF(ISBLANK('3. Deductions'!F83),"",'3. Deductions'!F83)</f>
        <v/>
      </c>
      <c r="G52" s="232" t="str">
        <f t="shared" si="5"/>
        <v>NOK</v>
      </c>
      <c r="H52" s="232"/>
      <c r="I52" s="232" t="str">
        <f>+IF(OR(AND('2. Basic annual contribution'!$F$27='Master translation 1'!$Q$2,$F$41='Master translation 1'!$Q$2),AND('2. Basic annual contribution'!$F$27="",$F$41="")),"",'Master translation 1'!$Q$6)</f>
        <v/>
      </c>
      <c r="J52"/>
      <c r="K52" s="231"/>
      <c r="L52" s="232" t="s">
        <v>395</v>
      </c>
      <c r="M52" s="233" t="s">
        <v>8301</v>
      </c>
      <c r="N52" s="232" t="str">
        <f>IF(F52&lt;=F43,"OK","NOK")</f>
        <v>OK</v>
      </c>
      <c r="O52" s="548" t="str">
        <f ca="1">+IF(ISBLANK(VLOOKUP(+"Tab6_Cell_"&amp;+REPLACE(REPLACE(CELL("address",O52),1,1,""),2,1,""),'Master translation'!$A$26:$S$867,HLOOKUP(VLOOKUP('1. General Information'!$H$13,'Master translation 1'!$S$2:$T$22,2,FALSE),'Master translation'!$E$23:$S$24,2,FALSE)+4,FALSE)),"",VLOOKUP(+"Tab6_Cell_"&amp;+REPLACE(REPLACE(CELL("address",O52),1,1,""),2,1,""),'Master translation'!$A$26:$S$867,HLOOKUP(VLOOKUP('1. General Information'!$H$13,'Master translation 1'!$S$2:$T$22,2,FALSE),'Master translation'!$E$23:$S$24,2,FALSE)+4,FALSE))</f>
        <v>The value of derivatives related to the holding of client assets and client money ('3C1') should be less than or equal to the total value of derivatives ('2C1').</v>
      </c>
      <c r="P52" s="549"/>
      <c r="Q52" s="549"/>
      <c r="R52" s="550"/>
      <c r="S52" s="551" t="str">
        <f>+IF(OR(AND('2. Basic annual contribution'!$F$27='Master translation 1'!$Q$2,$F$41='Master translation 1'!$Q$2),AND('2. Basic annual contribution'!$F$27="",$F$41="")),"",'Master translation 1'!$Q$6)</f>
        <v/>
      </c>
      <c r="T52" s="552" t="str">
        <f>+IF(OR(AND('2. Basic annual contribution'!$F$27='Master translation 1'!$Q$2,$F$41='Master translation 1'!$Q$2),AND('2. Basic annual contribution'!$F$27="",$F$41="")),"",'Master translation 1'!$Q$6)</f>
        <v/>
      </c>
      <c r="U52" s="553" t="str">
        <f>+IF(OR(AND('2. Basic annual contribution'!$F$27='Master translation 1'!$Q$2,$F$41='Master translation 1'!$Q$2),AND('2. Basic annual contribution'!$F$27="",$F$41="")),"",'Master translation 1'!$Q$6)</f>
        <v/>
      </c>
      <c r="W52" s="267"/>
    </row>
    <row r="53" spans="2:23" ht="94.5" customHeight="1" x14ac:dyDescent="0.25">
      <c r="B53" s="232" t="str">
        <f t="shared" si="4"/>
        <v>3</v>
      </c>
      <c r="C53" s="234" t="str">
        <f>'3. Deductions'!B93</f>
        <v>3C5</v>
      </c>
      <c r="D53" s="239">
        <v>38</v>
      </c>
      <c r="E53" s="232" t="str">
        <f>'3. Deductions'!C93</f>
        <v>Total accounting value of qualifying liabilities that arise by virtue of holding client assets or client money</v>
      </c>
      <c r="F53" s="363" t="str">
        <f>IF(ISBLANK('3. Deductions'!F93),"",'3. Deductions'!F93)</f>
        <v/>
      </c>
      <c r="G53" s="232" t="str">
        <f t="shared" si="5"/>
        <v>NOK</v>
      </c>
      <c r="H53" s="232"/>
      <c r="I53" s="232" t="str">
        <f>+IF(OR(AND('2. Basic annual contribution'!$F$27='Master translation 1'!$Q$2,$F$41='Master translation 1'!$Q$2),AND('2. Basic annual contribution'!$F$27="",$F$41="")),"",'Master translation 1'!$Q$6)</f>
        <v/>
      </c>
      <c r="J53"/>
      <c r="K53" s="231"/>
      <c r="L53" s="232" t="s">
        <v>396</v>
      </c>
      <c r="M53" s="233" t="s">
        <v>8302</v>
      </c>
      <c r="N53" s="232" t="str">
        <f>IF(F55&lt;=F43,"OK","NOK")</f>
        <v>OK</v>
      </c>
      <c r="O53" s="548" t="str">
        <f ca="1">+IF(ISBLANK(VLOOKUP(+"Tab6_Cell_"&amp;+REPLACE(REPLACE(CELL("address",O53),1,1,""),2,1,""),'Master translation'!$A$26:$S$867,HLOOKUP(VLOOKUP('1. General Information'!$H$13,'Master translation 1'!$S$2:$T$22,2,FALSE),'Master translation'!$E$23:$S$24,2,FALSE)+4,FALSE)),"",VLOOKUP(+"Tab6_Cell_"&amp;+REPLACE(REPLACE(CELL("address",O53),1,1,""),2,1,""),'Master translation'!$A$26:$S$867,HLOOKUP(VLOOKUP('1. General Information'!$H$13,'Master translation 1'!$S$2:$T$22,2,FALSE),'Master translation'!$E$23:$S$24,2,FALSE)+4,FALSE))</f>
        <v>The value of derivatives related to the operation of promotional loans ('3D1') should be less than or equal to the total value of derivatives ('2C1').</v>
      </c>
      <c r="P53" s="549"/>
      <c r="Q53" s="549"/>
      <c r="R53" s="550"/>
      <c r="S53" s="551" t="str">
        <f>+IF(OR(AND('2. Basic annual contribution'!$F$27='Master translation 1'!$Q$2,$F$41='Master translation 1'!$Q$2),AND('2. Basic annual contribution'!$F$27="",$F$41="")),"",'Master translation 1'!$Q$6)</f>
        <v/>
      </c>
      <c r="T53" s="552" t="str">
        <f>+IF(OR(AND('2. Basic annual contribution'!$F$27='Master translation 1'!$Q$2,$F$41='Master translation 1'!$Q$2),AND('2. Basic annual contribution'!$F$27="",$F$41="")),"",'Master translation 1'!$Q$6)</f>
        <v/>
      </c>
      <c r="U53" s="553" t="str">
        <f>+IF(OR(AND('2. Basic annual contribution'!$F$27='Master translation 1'!$Q$2,$F$41='Master translation 1'!$Q$2),AND('2. Basic annual contribution'!$F$27="",$F$41="")),"",'Master translation 1'!$Q$6)</f>
        <v/>
      </c>
      <c r="W53" s="267"/>
    </row>
    <row r="54" spans="2:23" ht="78.75" customHeight="1" x14ac:dyDescent="0.25">
      <c r="B54" s="232" t="str">
        <f t="shared" si="4"/>
        <v>3</v>
      </c>
      <c r="C54" s="234" t="str">
        <f>'3. Deductions'!B94</f>
        <v>3C6</v>
      </c>
      <c r="D54" s="239">
        <v>39</v>
      </c>
      <c r="E54" s="232" t="str">
        <f>'3. Deductions'!C94</f>
        <v>Of which: arising from derivatives</v>
      </c>
      <c r="F54" s="363" t="str">
        <f>IF(ISBLANK('3. Deductions'!F94),"",'3. Deductions'!F94)</f>
        <v/>
      </c>
      <c r="G54" s="232" t="str">
        <f t="shared" si="5"/>
        <v>NOK</v>
      </c>
      <c r="H54" s="232"/>
      <c r="I54" s="232" t="str">
        <f>+IF(OR(AND('2. Basic annual contribution'!$F$27='Master translation 1'!$Q$2,$F$41='Master translation 1'!$Q$2),AND('2. Basic annual contribution'!$F$27="",$F$41="")),"",'Master translation 1'!$Q$6)</f>
        <v/>
      </c>
      <c r="J54"/>
      <c r="K54" s="231"/>
      <c r="L54" s="232" t="s">
        <v>397</v>
      </c>
      <c r="M54" s="233" t="s">
        <v>8303</v>
      </c>
      <c r="N54" s="232" t="str">
        <f>IF(F58&lt;=F43,"OK","NOK")</f>
        <v>OK</v>
      </c>
      <c r="O54" s="548" t="str">
        <f ca="1">+IF(ISBLANK(VLOOKUP(+"Tab6_Cell_"&amp;+REPLACE(REPLACE(CELL("address",O54),1,1,""),2,1,""),'Master translation'!$A$26:$S$867,HLOOKUP(VLOOKUP('1. General Information'!$H$13,'Master translation 1'!$S$2:$T$22,2,FALSE),'Master translation'!$E$23:$S$24,2,FALSE)+4,FALSE)),"",VLOOKUP(+"Tab6_Cell_"&amp;+REPLACE(REPLACE(CELL("address",O54),1,1,""),2,1,""),'Master translation'!$A$26:$S$867,HLOOKUP(VLOOKUP('1. General Information'!$H$13,'Master translation 1'!$S$2:$T$22,2,FALSE),'Master translation'!$E$23:$S$24,2,FALSE)+4,FALSE))</f>
        <v>The value of derivatives related to IPS liabilities ('3E1') should be less than or equal to the total value of derivatives ('2C1').</v>
      </c>
      <c r="P54" s="549"/>
      <c r="Q54" s="549"/>
      <c r="R54" s="550"/>
      <c r="S54" s="551" t="str">
        <f>+IF(OR(AND('2. Basic annual contribution'!$F$27='Master translation 1'!$Q$2,$F$41='Master translation 1'!$Q$2),AND('2. Basic annual contribution'!$F$27="",$F$41="")),"",'Master translation 1'!$Q$6)</f>
        <v/>
      </c>
      <c r="T54" s="552" t="str">
        <f>+IF(OR(AND('2. Basic annual contribution'!$F$27='Master translation 1'!$Q$2,$F$41='Master translation 1'!$Q$2),AND('2. Basic annual contribution'!$F$27="",$F$41="")),"",'Master translation 1'!$Q$6)</f>
        <v/>
      </c>
      <c r="U54" s="553" t="str">
        <f>+IF(OR(AND('2. Basic annual contribution'!$F$27='Master translation 1'!$Q$2,$F$41='Master translation 1'!$Q$2),AND('2. Basic annual contribution'!$F$27="",$F$41="")),"",'Master translation 1'!$Q$6)</f>
        <v/>
      </c>
      <c r="W54" s="267"/>
    </row>
    <row r="55" spans="2:23" ht="90" customHeight="1" x14ac:dyDescent="0.25">
      <c r="B55" s="232" t="str">
        <f t="shared" si="4"/>
        <v>3</v>
      </c>
      <c r="C55" s="234" t="str">
        <f>'3. Deductions'!B109</f>
        <v>3D1</v>
      </c>
      <c r="D55" s="239">
        <v>40</v>
      </c>
      <c r="E55" s="232" t="str">
        <f>'3. Deductions'!C109</f>
        <v xml:space="preserve">Of which: qualifying liabilities arising from derivatives that arise from promotional loans </v>
      </c>
      <c r="F55" s="363" t="str">
        <f>IF(ISBLANK('3. Deductions'!F109),"",'3. Deductions'!F109)</f>
        <v/>
      </c>
      <c r="G55" s="232" t="str">
        <f t="shared" si="5"/>
        <v>NOK</v>
      </c>
      <c r="H55" s="232"/>
      <c r="I55" s="232" t="str">
        <f>+IF(OR(AND('2. Basic annual contribution'!$F$27='Master translation 1'!$Q$2,$F$41='Master translation 1'!$Q$2),AND('2. Basic annual contribution'!$F$27="",$F$41="")),"",'Master translation 1'!$Q$6)</f>
        <v/>
      </c>
      <c r="J55"/>
      <c r="K55" s="231"/>
      <c r="L55" s="232" t="s">
        <v>398</v>
      </c>
      <c r="M55" s="233" t="s">
        <v>8304</v>
      </c>
      <c r="N55" s="232" t="str">
        <f>IF(F63&lt;=F43,"OK","NOK")</f>
        <v>OK</v>
      </c>
      <c r="O55" s="548" t="str">
        <f ca="1">+IF(ISBLANK(VLOOKUP(+"Tab6_Cell_"&amp;+REPLACE(REPLACE(CELL("address",O55),1,1,""),2,1,""),'Master translation'!$A$26:$S$867,HLOOKUP(VLOOKUP('1. General Information'!$H$13,'Master translation 1'!$S$2:$T$22,2,FALSE),'Master translation'!$E$23:$S$24,2,FALSE)+4,FALSE)),"",VLOOKUP(+"Tab6_Cell_"&amp;+REPLACE(REPLACE(CELL("address",O55),1,1,""),2,1,""),'Master translation'!$A$26:$S$867,HLOOKUP(VLOOKUP('1. General Information'!$H$13,'Master translation 1'!$S$2:$T$22,2,FALSE),'Master translation'!$E$23:$S$24,2,FALSE)+4,FALSE))</f>
        <v>The value of derivatives related to intra-group liabilities ('3F1') should be less than or equal to the total value of derivatives ('2C1').</v>
      </c>
      <c r="P55" s="549"/>
      <c r="Q55" s="549"/>
      <c r="R55" s="550"/>
      <c r="S55" s="551" t="str">
        <f>+IF(OR(AND('2. Basic annual contribution'!$F$27='Master translation 1'!$Q$2,$F$41='Master translation 1'!$Q$2),AND('2. Basic annual contribution'!$F$27="",$F$41="")),"",'Master translation 1'!$Q$6)</f>
        <v/>
      </c>
      <c r="T55" s="552" t="str">
        <f>+IF(OR(AND('2. Basic annual contribution'!$F$27='Master translation 1'!$Q$2,$F$41='Master translation 1'!$Q$2),AND('2. Basic annual contribution'!$F$27="",$F$41="")),"",'Master translation 1'!$Q$6)</f>
        <v/>
      </c>
      <c r="U55" s="553" t="str">
        <f>+IF(OR(AND('2. Basic annual contribution'!$F$27='Master translation 1'!$Q$2,$F$41='Master translation 1'!$Q$2),AND('2. Basic annual contribution'!$F$27="",$F$41="")),"",'Master translation 1'!$Q$6)</f>
        <v/>
      </c>
      <c r="W55" s="267"/>
    </row>
    <row r="56" spans="2:23" ht="70.5" customHeight="1" x14ac:dyDescent="0.25">
      <c r="B56" s="232" t="str">
        <f t="shared" si="4"/>
        <v>3</v>
      </c>
      <c r="C56" s="234" t="str">
        <f>'3. Deductions'!B119</f>
        <v>3D5</v>
      </c>
      <c r="D56" s="239">
        <v>41</v>
      </c>
      <c r="E56" s="232" t="str">
        <f>'3. Deductions'!C119</f>
        <v>Total accounting value of qualifying liabilities that arise from promotional loans</v>
      </c>
      <c r="F56" s="363" t="str">
        <f>IF(ISBLANK('3. Deductions'!F119),"",'3. Deductions'!F119)</f>
        <v/>
      </c>
      <c r="G56" s="232" t="str">
        <f t="shared" si="5"/>
        <v>NOK</v>
      </c>
      <c r="H56" s="232"/>
      <c r="I56" s="232" t="str">
        <f>+IF(OR(AND('2. Basic annual contribution'!$F$27='Master translation 1'!$Q$2,$F$41='Master translation 1'!$Q$2),AND('2. Basic annual contribution'!$F$27="",$F$41="")),"",'Master translation 1'!$Q$6)</f>
        <v/>
      </c>
      <c r="J56"/>
      <c r="K56" s="231"/>
      <c r="L56" s="232" t="s">
        <v>399</v>
      </c>
      <c r="M56" s="233" t="s">
        <v>8280</v>
      </c>
      <c r="N56" s="232" t="str">
        <f>IF(AND(F68='Master translation 1'!$Q$3,F26='Master translation 1'!$Q$3),IF(F69='Master translation 1'!$Q$9,"OK","NOK"),'Master translation 1'!$Q$6)</f>
        <v>Not applicable</v>
      </c>
      <c r="O56" s="548" t="str">
        <f ca="1">+IF(ISBLANK(VLOOKUP(+"Tab6_Cell_"&amp;+REPLACE(REPLACE(CELL("address",O56),1,1,""),2,1,""),'Master translation'!$A$26:$S$867,HLOOKUP(VLOOKUP('1. General Information'!$H$13,'Master translation 1'!$S$2:$T$22,2,FALSE),'Master translation'!$E$23:$S$24,2,FALSE)+4,FALSE)),"",VLOOKUP(+"Tab6_Cell_"&amp;+REPLACE(REPLACE(CELL("address",O56),1,1,""),2,1,""),'Master translation'!$A$26:$S$867,HLOOKUP(VLOOKUP('1. General Information'!$H$13,'Master translation 1'!$S$2:$T$22,2,FALSE),'Master translation'!$E$23:$S$24,2,FALSE)+4,FALSE))</f>
        <v>When the competent authority did not grant a waiver from the application of the Leverage ratio risk indicator to the institution at individual level ('4A1'), the reporting level of the Leverage ratio risk indicator should be individual ('4A2')</v>
      </c>
      <c r="P56" s="549"/>
      <c r="Q56" s="549"/>
      <c r="R56" s="550"/>
      <c r="S56" s="551" t="str">
        <f>+IF(OR($F$32='Master translation 1'!$Q$2,$F$34='Master translation 1'!$Q$2,'2. Basic annual contribution'!$F$27='Master translation 1'!$Q$2),'Master translation 1'!$Q$6,"")</f>
        <v/>
      </c>
      <c r="T56" s="552"/>
      <c r="U56" s="553"/>
      <c r="W56" s="267"/>
    </row>
    <row r="57" spans="2:23" ht="63.75" customHeight="1" x14ac:dyDescent="0.25">
      <c r="B57" s="232" t="str">
        <f t="shared" si="4"/>
        <v>3</v>
      </c>
      <c r="C57" s="234" t="str">
        <f>'3. Deductions'!B120</f>
        <v>3D6</v>
      </c>
      <c r="D57" s="239">
        <v>42</v>
      </c>
      <c r="E57" s="232" t="str">
        <f>'3. Deductions'!C120</f>
        <v>Of which: arising from derivatives</v>
      </c>
      <c r="F57" s="363" t="str">
        <f>IF(ISBLANK('3. Deductions'!F120),"",'3. Deductions'!F120)</f>
        <v/>
      </c>
      <c r="G57" s="232" t="str">
        <f t="shared" si="5"/>
        <v>NOK</v>
      </c>
      <c r="H57" s="232"/>
      <c r="I57" s="232" t="str">
        <f>+IF(OR(AND('2. Basic annual contribution'!$F$27='Master translation 1'!$Q$2,$F$41='Master translation 1'!$Q$2),AND('2. Basic annual contribution'!$F$27="",$F$41="")),"",'Master translation 1'!$Q$6)</f>
        <v/>
      </c>
      <c r="J57"/>
      <c r="K57" s="231"/>
      <c r="L57" s="232" t="s">
        <v>400</v>
      </c>
      <c r="M57" s="233" t="s">
        <v>8322</v>
      </c>
      <c r="N57" s="232" t="str">
        <f>IF(F69&lt;&gt;'Master translation 1'!$Q$9,IF(LEN(F71)=20,"OK","NOK"),'Master translation 1'!$Q$6)</f>
        <v>NOK</v>
      </c>
      <c r="O57" s="548" t="str">
        <f ca="1">+IF(ISBLANK(VLOOKUP(+"Tab6_Cell_"&amp;+REPLACE(REPLACE(CELL("address",O57),1,1,""),2,1,""),'Master translation'!$A$26:$S$867,HLOOKUP(VLOOKUP('1. General Information'!$H$13,'Master translation 1'!$S$2:$T$22,2,FALSE),'Master translation'!$E$23:$S$24,2,FALSE)+4,FALSE)),"",VLOOKUP(+"Tab6_Cell_"&amp;+REPLACE(REPLACE(CELL("address",O57),1,1,""),2,1,""),'Master translation'!$A$26:$S$867,HLOOKUP(VLOOKUP('1. General Information'!$H$13,'Master translation 1'!$S$2:$T$22,2,FALSE),'Master translation'!$E$23:$S$24,2,FALSE)+4,FALSE))</f>
        <v>When the reporting level of the Leverage ratio risk indicator is not individual ('4A2'), then the LEI code of the parent ('4A4') should be filled in with 20 alphanumeric characters</v>
      </c>
      <c r="P57" s="549"/>
      <c r="Q57" s="549"/>
      <c r="R57" s="550"/>
      <c r="S57" s="551" t="str">
        <f>+IF(OR($F$32='Master translation 1'!$Q$2,$F$34='Master translation 1'!$Q$2,'2. Basic annual contribution'!$F$27='Master translation 1'!$Q$2),'Master translation 1'!$Q$6,"")</f>
        <v/>
      </c>
      <c r="T57" s="552"/>
      <c r="U57" s="553"/>
      <c r="W57" s="267"/>
    </row>
    <row r="58" spans="2:23" ht="63" customHeight="1" x14ac:dyDescent="0.25">
      <c r="B58" s="232" t="str">
        <f t="shared" si="4"/>
        <v>3</v>
      </c>
      <c r="C58" s="237" t="str">
        <f>'3. Deductions'!B135</f>
        <v>3E1</v>
      </c>
      <c r="D58" s="239">
        <v>43</v>
      </c>
      <c r="E58" s="232" t="str">
        <f>'3. Deductions'!C135</f>
        <v>Of which: qualifying IPS liabilities arising from derivatives that arise from a qualifying IPS member</v>
      </c>
      <c r="F58" s="363" t="str">
        <f>IF(ISBLANK('3. Deductions'!F135),"",'3. Deductions'!F135)</f>
        <v/>
      </c>
      <c r="G58" s="232" t="str">
        <f t="shared" si="5"/>
        <v>NOK</v>
      </c>
      <c r="H58" s="232"/>
      <c r="I58" s="232" t="str">
        <f>+IF(OR(AND('2. Basic annual contribution'!$F$27='Master translation 1'!$Q$2,$F$41='Master translation 1'!$Q$2),AND('2. Basic annual contribution'!$F$27="",$F$41="")),"",'Master translation 1'!$Q$6)</f>
        <v/>
      </c>
      <c r="J58"/>
      <c r="K58" s="231"/>
      <c r="L58" s="232" t="s">
        <v>401</v>
      </c>
      <c r="M58" s="233" t="s">
        <v>8281</v>
      </c>
      <c r="N58" s="232" t="str">
        <f>IF(AND(F74='Master translation 1'!$Q$3,F26='Master translation 1'!$Q$3),IF(F75='Master translation 1'!$Q$9,"OK","NOK"),'Master translation 1'!$Q$6)</f>
        <v>Not applicable</v>
      </c>
      <c r="O58" s="548" t="str">
        <f ca="1">+IF(ISBLANK(VLOOKUP(+"Tab6_Cell_"&amp;+REPLACE(REPLACE(CELL("address",O58),1,1,""),2,1,""),'Master translation'!$A$26:$S$867,HLOOKUP(VLOOKUP('1. General Information'!$H$13,'Master translation 1'!$S$2:$T$22,2,FALSE),'Master translation'!$E$23:$S$24,2,FALSE)+4,FALSE)),"",VLOOKUP(+"Tab6_Cell_"&amp;+REPLACE(REPLACE(CELL("address",O58),1,1,""),2,1,""),'Master translation'!$A$26:$S$867,HLOOKUP(VLOOKUP('1. General Information'!$H$13,'Master translation 1'!$S$2:$T$22,2,FALSE),'Master translation'!$E$23:$S$24,2,FALSE)+4,FALSE))</f>
        <v>When the competent authority did not grant a waiver from the application of the CET1 ratio risk indicator to the institution at individual level ('4A8') the reporting level of the CET1 ratio risk indicator should be individual ('4A9')</v>
      </c>
      <c r="P58" s="549"/>
      <c r="Q58" s="549"/>
      <c r="R58" s="550"/>
      <c r="S58" s="551" t="str">
        <f>+IF(OR($F$32='Master translation 1'!$Q$2,$F$34='Master translation 1'!$Q$2,'2. Basic annual contribution'!$F$27='Master translation 1'!$Q$2),'Master translation 1'!$Q$6,"")</f>
        <v/>
      </c>
      <c r="T58" s="552"/>
      <c r="U58" s="553"/>
      <c r="W58" s="267"/>
    </row>
    <row r="59" spans="2:23" ht="63" customHeight="1" x14ac:dyDescent="0.25">
      <c r="B59" s="232" t="str">
        <f t="shared" si="4"/>
        <v>3</v>
      </c>
      <c r="C59" s="237" t="str">
        <f>'3. Deductions'!B145</f>
        <v>3E5</v>
      </c>
      <c r="D59" s="239">
        <v>44</v>
      </c>
      <c r="E59" s="232" t="str">
        <f>'3. Deductions'!C145</f>
        <v>Total accounting value of qualifying IPS liabilities</v>
      </c>
      <c r="F59" s="363" t="str">
        <f>IF(ISBLANK('3. Deductions'!F145),"",'3. Deductions'!F145)</f>
        <v/>
      </c>
      <c r="G59" s="232" t="str">
        <f t="shared" si="5"/>
        <v>NOK</v>
      </c>
      <c r="H59" s="232"/>
      <c r="I59" s="232" t="str">
        <f>+IF(OR(AND('2. Basic annual contribution'!$F$27='Master translation 1'!$Q$2,$F$41='Master translation 1'!$Q$2),AND('2. Basic annual contribution'!$F$27="",$F$41="")),"",'Master translation 1'!$Q$6)</f>
        <v/>
      </c>
      <c r="J59"/>
      <c r="K59" s="231"/>
      <c r="L59" s="232" t="s">
        <v>402</v>
      </c>
      <c r="M59" s="233" t="s">
        <v>8323</v>
      </c>
      <c r="N59" s="232" t="str">
        <f>IF(F75&lt;&gt;'Master translation 1'!$Q$9,IF(LEN(F77)=20,"OK","NOK"),'Master translation 1'!$Q$6)</f>
        <v>NOK</v>
      </c>
      <c r="O59" s="548" t="str">
        <f ca="1">+IF(ISBLANK(VLOOKUP(+"Tab6_Cell_"&amp;+REPLACE(REPLACE(CELL("address",O59),1,1,""),2,1,""),'Master translation'!$A$26:$S$867,HLOOKUP(VLOOKUP('1. General Information'!$H$13,'Master translation 1'!$S$2:$T$22,2,FALSE),'Master translation'!$E$23:$S$24,2,FALSE)+4,FALSE)),"",VLOOKUP(+"Tab6_Cell_"&amp;+REPLACE(REPLACE(CELL("address",O59),1,1,""),2,1,""),'Master translation'!$A$26:$S$867,HLOOKUP(VLOOKUP('1. General Information'!$H$13,'Master translation 1'!$S$2:$T$22,2,FALSE),'Master translation'!$E$23:$S$24,2,FALSE)+4,FALSE))</f>
        <v>When the reporting level of the CET1 ratio is not individual ('4A9'), then the LEI code of the parent ('4A11') should be filled in with 20 alphanumeric characters</v>
      </c>
      <c r="P59" s="549"/>
      <c r="Q59" s="549"/>
      <c r="R59" s="550"/>
      <c r="S59" s="551" t="str">
        <f>+IF(OR($F$32='Master translation 1'!$Q$2,$F$34='Master translation 1'!$Q$2,'2. Basic annual contribution'!$F$27='Master translation 1'!$Q$2),'Master translation 1'!$Q$6,"")</f>
        <v/>
      </c>
      <c r="T59" s="552"/>
      <c r="U59" s="553"/>
      <c r="W59" s="267"/>
    </row>
    <row r="60" spans="2:23" ht="63.75" customHeight="1" x14ac:dyDescent="0.25">
      <c r="B60" s="232" t="str">
        <f t="shared" si="4"/>
        <v>3</v>
      </c>
      <c r="C60" s="237" t="str">
        <f>'3. Deductions'!B146</f>
        <v>3E6</v>
      </c>
      <c r="D60" s="239">
        <v>45</v>
      </c>
      <c r="E60" s="232" t="str">
        <f>'3. Deductions'!C146</f>
        <v>Of which: arising from derivatives</v>
      </c>
      <c r="F60" s="363" t="str">
        <f>IF(ISBLANK('3. Deductions'!F146),"",'3. Deductions'!F146)</f>
        <v/>
      </c>
      <c r="G60" s="232" t="str">
        <f t="shared" si="5"/>
        <v>NOK</v>
      </c>
      <c r="H60" s="232"/>
      <c r="I60" s="232" t="str">
        <f>+IF(OR(AND('2. Basic annual contribution'!$F$27='Master translation 1'!$Q$2,$F$41='Master translation 1'!$Q$2),AND('2. Basic annual contribution'!$F$27="",$F$41="")),"",'Master translation 1'!$Q$6)</f>
        <v/>
      </c>
      <c r="J60"/>
      <c r="K60" s="231"/>
      <c r="L60" s="232" t="s">
        <v>403</v>
      </c>
      <c r="M60" s="233" t="s">
        <v>8307</v>
      </c>
      <c r="N60" s="232" t="str">
        <f>IF(AND(F82='Master translation 1'!$Q$3,F26='Master translation 1'!$Q$3),IF(F83='Master translation 1'!$Q$9,"OK","NOK"),'Master translation 1'!$Q$6)</f>
        <v>Not applicable</v>
      </c>
      <c r="O60" s="548" t="str">
        <f ca="1">+IF(ISBLANK(VLOOKUP(+"Tab6_Cell_"&amp;+REPLACE(REPLACE(CELL("address",O60),1,1,""),2,1,""),'Master translation'!$A$26:$S$867,HLOOKUP(VLOOKUP('1. General Information'!$H$13,'Master translation 1'!$S$2:$T$22,2,FALSE),'Master translation'!$E$23:$S$24,2,FALSE)+4,FALSE)),"",VLOOKUP(+"Tab6_Cell_"&amp;+REPLACE(REPLACE(CELL("address",O60),1,1,""),2,1,""),'Master translation'!$A$26:$S$867,HLOOKUP(VLOOKUP('1. General Information'!$H$13,'Master translation 1'!$S$2:$T$22,2,FALSE),'Master translation'!$E$23:$S$24,2,FALSE)+4,FALSE))</f>
        <v>When the competent authority did not grant a waiver from the application of the LCR ratio risk indicator to the institution at individual level ('4B1') the reporting level of the LCR ratio risk indicator should be individual ('4B2')</v>
      </c>
      <c r="P60" s="549"/>
      <c r="Q60" s="549"/>
      <c r="R60" s="550"/>
      <c r="S60" s="551" t="str">
        <f>+IF(OR($F$32='Master translation 1'!$Q$2,$F$34='Master translation 1'!$Q$2,'2. Basic annual contribution'!$F$27='Master translation 1'!$Q$2),'Master translation 1'!$Q$6,"")</f>
        <v/>
      </c>
      <c r="T60" s="552"/>
      <c r="U60" s="553"/>
      <c r="W60" s="267"/>
    </row>
    <row r="61" spans="2:23" ht="57" customHeight="1" x14ac:dyDescent="0.25">
      <c r="B61" s="232" t="str">
        <f t="shared" si="4"/>
        <v>3</v>
      </c>
      <c r="C61" s="237" t="str">
        <f>'3. Deductions'!B155</f>
        <v>3E9</v>
      </c>
      <c r="D61" s="239">
        <v>46</v>
      </c>
      <c r="E61" s="232" t="str">
        <f>'3. Deductions'!C155</f>
        <v>Total accounting value of qualifying IPS assets held by the qualifying IPS member</v>
      </c>
      <c r="F61" s="363" t="str">
        <f>IF(ISBLANK('3. Deductions'!F155),"",'3. Deductions'!F155)</f>
        <v/>
      </c>
      <c r="G61" s="232" t="str">
        <f t="shared" si="5"/>
        <v>NOK</v>
      </c>
      <c r="H61" s="232"/>
      <c r="I61" s="232" t="str">
        <f>+IF(OR(AND('2. Basic annual contribution'!$F$27='Master translation 1'!$Q$2,$F$41='Master translation 1'!$Q$2),AND('2. Basic annual contribution'!$F$27="",$F$41="")),"",'Master translation 1'!$Q$6)</f>
        <v/>
      </c>
      <c r="J61"/>
      <c r="K61" s="231"/>
      <c r="L61" s="232" t="s">
        <v>404</v>
      </c>
      <c r="M61" s="233" t="s">
        <v>8324</v>
      </c>
      <c r="N61" s="232" t="str">
        <f>IF(F83&lt;&gt;'Master translation 1'!$Q$9,IF(LEN(F85)=20,"OK","NOK"),'Master translation 1'!$Q$6)</f>
        <v>NOK</v>
      </c>
      <c r="O61" s="548" t="str">
        <f ca="1">+IF(ISBLANK(VLOOKUP(+"Tab6_Cell_"&amp;+REPLACE(REPLACE(CELL("address",O61),1,1,""),2,1,""),'Master translation'!$A$26:$S$867,HLOOKUP(VLOOKUP('1. General Information'!$H$13,'Master translation 1'!$S$2:$T$22,2,FALSE),'Master translation'!$E$23:$S$24,2,FALSE)+4,FALSE)),"",VLOOKUP(+"Tab6_Cell_"&amp;+REPLACE(REPLACE(CELL("address",O61),1,1,""),2,1,""),'Master translation'!$A$26:$S$867,HLOOKUP(VLOOKUP('1. General Information'!$H$13,'Master translation 1'!$S$2:$T$22,2,FALSE),'Master translation'!$E$23:$S$24,2,FALSE)+4,FALSE))</f>
        <v>When the reporting level of the LCR ratio is not individual ('4B2'), then the LEI code of the parent ('4B4') should be filled in with 20 alphanumeric characters</v>
      </c>
      <c r="P61" s="549"/>
      <c r="Q61" s="549"/>
      <c r="R61" s="550"/>
      <c r="S61" s="551" t="str">
        <f>+IF(OR($F$32='Master translation 1'!$Q$2,$F$34='Master translation 1'!$Q$2,'2. Basic annual contribution'!$F$27='Master translation 1'!$Q$2),'Master translation 1'!$Q$6,"")</f>
        <v/>
      </c>
      <c r="T61" s="552"/>
      <c r="U61" s="553"/>
      <c r="W61" s="267"/>
    </row>
    <row r="62" spans="2:23" ht="75.75" customHeight="1" x14ac:dyDescent="0.25">
      <c r="B62" s="232" t="str">
        <f t="shared" si="4"/>
        <v>3</v>
      </c>
      <c r="C62" s="237" t="str">
        <f>'3. Deductions'!B156</f>
        <v>3E10</v>
      </c>
      <c r="D62" s="239">
        <v>47</v>
      </c>
      <c r="E62" s="232" t="str">
        <f>'3. Deductions'!C156</f>
        <v>Adjusted value of total qualifying IPS assets</v>
      </c>
      <c r="F62" s="363" t="str">
        <f>IF(ISBLANK('3. Deductions'!F156),"",'3. Deductions'!F156)</f>
        <v/>
      </c>
      <c r="G62" s="232" t="str">
        <f t="shared" si="5"/>
        <v>NOK</v>
      </c>
      <c r="H62" s="232"/>
      <c r="I62" s="232" t="str">
        <f>+IF(OR(AND('2. Basic annual contribution'!$F$27='Master translation 1'!$Q$2,$F$41='Master translation 1'!$Q$2),AND('2. Basic annual contribution'!$F$27="",$F$41="")),"",'Master translation 1'!$Q$6)</f>
        <v/>
      </c>
      <c r="J62"/>
      <c r="K62" s="231"/>
      <c r="L62" s="232" t="s">
        <v>405</v>
      </c>
      <c r="M62" s="233" t="s">
        <v>8272</v>
      </c>
      <c r="N62" s="232" t="str">
        <f>IF(F75='Master translation 1'!$Q$9,IF(F81=F37,"OK","NOK"),'Master translation 1'!$Q$6)</f>
        <v>Not applicable</v>
      </c>
      <c r="O62" s="548" t="str">
        <f ca="1">+IF(ISBLANK(VLOOKUP(+"Tab6_Cell_"&amp;+REPLACE(REPLACE(CELL("address",O62),1,1,""),2,1,""),'Master translation'!$A$26:$S$867,HLOOKUP(VLOOKUP('1. General Information'!$H$13,'Master translation 1'!$S$2:$T$22,2,FALSE),'Master translation'!$E$23:$S$24,2,FALSE)+4,FALSE)),"",VLOOKUP(+"Tab6_Cell_"&amp;+REPLACE(REPLACE(CELL("address",O62),1,1,""),2,1,""),'Master translation'!$A$26:$S$867,HLOOKUP(VLOOKUP('1. General Information'!$H$13,'Master translation 1'!$S$2:$T$22,2,FALSE),'Master translation'!$E$23:$S$24,2,FALSE)+4,FALSE))</f>
        <v>If field '4A9' is 'individual', then total assets in field '4A17' must be equal to total liabilities in field '2A1'</v>
      </c>
      <c r="P62" s="549"/>
      <c r="Q62" s="549"/>
      <c r="R62" s="550"/>
      <c r="S62" s="551" t="str">
        <f>+IF(OR($F$32='Master translation 1'!$Q$2,$F$34='Master translation 1'!$Q$2,'2. Basic annual contribution'!$F$27='Master translation 1'!$Q$2),'Master translation 1'!$Q$6,"")</f>
        <v/>
      </c>
      <c r="T62" s="552"/>
      <c r="U62" s="553"/>
    </row>
    <row r="63" spans="2:23" ht="72.75" customHeight="1" x14ac:dyDescent="0.25">
      <c r="B63" s="232" t="str">
        <f t="shared" si="4"/>
        <v>3</v>
      </c>
      <c r="C63" s="234" t="str">
        <f>'3. Deductions'!B174</f>
        <v>3F1</v>
      </c>
      <c r="D63" s="239">
        <v>48</v>
      </c>
      <c r="E63" s="232" t="str">
        <f>'3. Deductions'!C174</f>
        <v>Of which: qualifying intragroup liabilities arising from derivatives</v>
      </c>
      <c r="F63" s="363" t="str">
        <f>IF(ISBLANK('3. Deductions'!F174),"",'3. Deductions'!F174)</f>
        <v/>
      </c>
      <c r="G63" s="232" t="str">
        <f t="shared" si="5"/>
        <v>NOK</v>
      </c>
      <c r="H63" s="232"/>
      <c r="I63" s="232" t="str">
        <f>+IF(OR(AND('2. Basic annual contribution'!$F$27='Master translation 1'!$Q$2,$F$41='Master translation 1'!$Q$2),AND('2. Basic annual contribution'!$F$27="",$F$41="")),"",'Master translation 1'!$Q$6)</f>
        <v/>
      </c>
      <c r="J63"/>
      <c r="K63" s="231"/>
      <c r="L63" s="232" t="s">
        <v>406</v>
      </c>
      <c r="M63" s="233" t="s">
        <v>8308</v>
      </c>
      <c r="N63" s="232" t="str">
        <f>IF(AND(F88='Master translation 1'!$Q$3,F26='Master translation 1'!$Q$3),IF(F89='Master translation 1'!$Q$9,"OK","NOK"),'Master translation 1'!$Q$6)</f>
        <v>Not applicable</v>
      </c>
      <c r="O63" s="548" t="str">
        <f ca="1">+IF(ISBLANK(VLOOKUP(+"Tab6_Cell_"&amp;+REPLACE(REPLACE(CELL("address",O63),1,1,""),2,1,""),'Master translation'!$A$26:$S$867,HLOOKUP(VLOOKUP('1. General Information'!$H$13,'Master translation 1'!$S$2:$T$22,2,FALSE),'Master translation'!$E$23:$S$24,2,FALSE)+4,FALSE)),"",VLOOKUP(+"Tab6_Cell_"&amp;+REPLACE(REPLACE(CELL("address",O63),1,1,""),2,1,""),'Master translation'!$A$26:$S$867,HLOOKUP(VLOOKUP('1. General Information'!$H$13,'Master translation 1'!$S$2:$T$22,2,FALSE),'Master translation'!$E$23:$S$24,2,FALSE)+4,FALSE))</f>
        <v>When the competent authority did not grant a waiver from the reporting requirement for interbank loans and deposits to the institution at individual level ('4C1'), the reporting level should be individual ('4C2')</v>
      </c>
      <c r="P63" s="549"/>
      <c r="Q63" s="549"/>
      <c r="R63" s="550"/>
      <c r="S63" s="551" t="str">
        <f>+IF(OR($F$32='Master translation 1'!$Q$2,$F$34='Master translation 1'!$Q$2,'2. Basic annual contribution'!$F$27='Master translation 1'!$Q$2),'Master translation 1'!$Q$6,"")</f>
        <v/>
      </c>
      <c r="T63" s="552"/>
      <c r="U63" s="553"/>
      <c r="W63" s="266"/>
    </row>
    <row r="64" spans="2:23" ht="97.5" customHeight="1" x14ac:dyDescent="0.25">
      <c r="B64" s="232" t="str">
        <f t="shared" si="4"/>
        <v>3</v>
      </c>
      <c r="C64" s="234" t="str">
        <f>'3. Deductions'!B184</f>
        <v>3F5</v>
      </c>
      <c r="D64" s="239">
        <v>49</v>
      </c>
      <c r="E64" s="232" t="str">
        <f>'3. Deductions'!C184</f>
        <v>Total accounting value of qualifying intragroup liabilities</v>
      </c>
      <c r="F64" s="363" t="str">
        <f>IF(ISBLANK('3. Deductions'!F184),"",'3. Deductions'!F184)</f>
        <v/>
      </c>
      <c r="G64" s="232" t="str">
        <f t="shared" si="5"/>
        <v>NOK</v>
      </c>
      <c r="H64" s="232"/>
      <c r="I64" s="232" t="str">
        <f>+IF(OR(AND('2. Basic annual contribution'!$F$27='Master translation 1'!$Q$2,$F$41='Master translation 1'!$Q$2),AND('2. Basic annual contribution'!$F$27="",$F$41="")),"",'Master translation 1'!$Q$6)</f>
        <v/>
      </c>
      <c r="J64"/>
      <c r="K64" s="231"/>
      <c r="L64" s="232" t="s">
        <v>407</v>
      </c>
      <c r="M64" s="233" t="s">
        <v>9301</v>
      </c>
      <c r="N64" s="232" t="str">
        <f>IF(F89&lt;&gt;'Master translation 1'!$Q$9,IF(LEN(F91)=20,"OK","NOK"),'Master translation 1'!$Q$6)</f>
        <v>NOK</v>
      </c>
      <c r="O64" s="548" t="str">
        <f ca="1">+IF(ISBLANK(VLOOKUP(+"Tab6_Cell_"&amp;+REPLACE(REPLACE(CELL("address",O64),1,1,""),2,1,""),'Master translation'!$A$26:$S$867,HLOOKUP(VLOOKUP('1. General Information'!$H$13,'Master translation 1'!$S$2:$T$22,2,FALSE),'Master translation'!$E$23:$S$24,2,FALSE)+4,FALSE)),"",VLOOKUP(+"Tab6_Cell_"&amp;+REPLACE(REPLACE(CELL("address",O64),1,1,""),2,1,""),'Master translation'!$A$26:$S$867,HLOOKUP(VLOOKUP('1. General Information'!$H$13,'Master translation 1'!$S$2:$T$22,2,FALSE),'Master translation'!$E$23:$S$24,2,FALSE)+4,FALSE))</f>
        <v>When the reporting level of interbank loans and deposits is not individual ('4C2'), then the LEI code of the parent ('4C4') should be filled in with 20 alphanumeric characters</v>
      </c>
      <c r="P64" s="549"/>
      <c r="Q64" s="549"/>
      <c r="R64" s="550"/>
      <c r="S64" s="551" t="str">
        <f>+IF(OR($F$32='Master translation 1'!$Q$2,$F$34='Master translation 1'!$Q$2,'2. Basic annual contribution'!$F$27='Master translation 1'!$Q$2),'Master translation 1'!$Q$6,"")</f>
        <v/>
      </c>
      <c r="T64" s="552"/>
      <c r="U64" s="553"/>
    </row>
    <row r="65" spans="2:23" ht="66" customHeight="1" x14ac:dyDescent="0.25">
      <c r="B65" s="232" t="str">
        <f t="shared" si="4"/>
        <v>3</v>
      </c>
      <c r="C65" s="234" t="str">
        <f>'3. Deductions'!B185</f>
        <v>3F6</v>
      </c>
      <c r="D65" s="239">
        <v>50</v>
      </c>
      <c r="E65" s="232" t="str">
        <f>'3. Deductions'!C185</f>
        <v>Of which: arising from derivatives</v>
      </c>
      <c r="F65" s="363" t="str">
        <f>IF(ISBLANK('3. Deductions'!F185),"",'3. Deductions'!F185)</f>
        <v/>
      </c>
      <c r="G65" s="232" t="str">
        <f t="shared" si="5"/>
        <v>NOK</v>
      </c>
      <c r="H65" s="232"/>
      <c r="I65" s="232" t="str">
        <f>+IF(OR(AND('2. Basic annual contribution'!$F$27='Master translation 1'!$Q$2,$F$41='Master translation 1'!$Q$2),AND('2. Basic annual contribution'!$F$27="",$F$41="")),"",'Master translation 1'!$Q$6)</f>
        <v/>
      </c>
      <c r="J65"/>
      <c r="K65" s="231"/>
      <c r="L65" s="232" t="s">
        <v>8394</v>
      </c>
      <c r="M65" s="233" t="s">
        <v>8309</v>
      </c>
      <c r="N65" s="232" t="str">
        <f>IF(F89='Master translation 1'!$Q$9,IF(F94&lt;F37,"OK","NOK"),'Master translation 1'!$Q$6)</f>
        <v>Not applicable</v>
      </c>
      <c r="O65" s="548" t="str">
        <f ca="1">+IF(ISBLANK(VLOOKUP(+"Tab6_Cell_"&amp;+REPLACE(REPLACE(CELL("address",O65),1,1,""),2,1,""),'Master translation'!$A$26:$S$867,HLOOKUP(VLOOKUP('1. General Information'!$H$13,'Master translation 1'!$S$2:$T$22,2,FALSE),'Master translation'!$E$23:$S$24,2,FALSE)+4,FALSE)),"",VLOOKUP(+"Tab6_Cell_"&amp;+REPLACE(REPLACE(CELL("address",O65),1,1,""),2,1,""),'Master translation'!$A$26:$S$867,HLOOKUP(VLOOKUP('1. General Information'!$H$13,'Master translation 1'!$S$2:$T$22,2,FALSE),'Master translation'!$E$23:$S$24,2,FALSE)+4,FALSE))</f>
        <v>If field '4C2' is 'Individual', then total amount of interbank deposits ('4C7') must be less than total liabilities of institution ('2A1')</v>
      </c>
      <c r="P65" s="549"/>
      <c r="Q65" s="549"/>
      <c r="R65" s="550"/>
      <c r="S65" s="551" t="str">
        <f>+IF(OR($F$32='Master translation 1'!$Q$2,$F$34='Master translation 1'!$Q$2,'2. Basic annual contribution'!$F$27='Master translation 1'!$Q$2),'Master translation 1'!$Q$6,"")</f>
        <v/>
      </c>
      <c r="T65" s="552"/>
      <c r="U65" s="553"/>
      <c r="W65" s="266"/>
    </row>
    <row r="66" spans="2:23" ht="101.25" customHeight="1" x14ac:dyDescent="0.25">
      <c r="B66" s="232" t="str">
        <f t="shared" si="4"/>
        <v>3</v>
      </c>
      <c r="C66" s="234" t="str">
        <f>'3. Deductions'!B194</f>
        <v>3F9</v>
      </c>
      <c r="D66" s="239">
        <v>51</v>
      </c>
      <c r="E66" s="232" t="str">
        <f>'3. Deductions'!C194</f>
        <v>Total accounting value of qualifying intragroup assets held by the institution</v>
      </c>
      <c r="F66" s="363" t="str">
        <f>IF(ISBLANK('3. Deductions'!F194),"",'3. Deductions'!F194)</f>
        <v/>
      </c>
      <c r="G66" s="232" t="str">
        <f t="shared" si="5"/>
        <v>NOK</v>
      </c>
      <c r="H66" s="232"/>
      <c r="I66" s="232" t="str">
        <f>+IF(OR(AND('2. Basic annual contribution'!$F$27='Master translation 1'!$Q$2,$F$41='Master translation 1'!$Q$2),AND('2. Basic annual contribution'!$F$27="",$F$41="")),"",'Master translation 1'!$Q$6)</f>
        <v/>
      </c>
      <c r="J66"/>
      <c r="K66" s="231"/>
      <c r="L66" s="232" t="s">
        <v>8395</v>
      </c>
      <c r="M66" s="233" t="s">
        <v>8274</v>
      </c>
      <c r="N66" s="232" t="str">
        <f>IF(F98&lt;=F97,"OK","NOK")</f>
        <v>OK</v>
      </c>
      <c r="O66" s="548" t="str">
        <f ca="1">+IF(ISBLANK(VLOOKUP(+"Tab6_Cell_"&amp;+REPLACE(REPLACE(CELL("address",O66),1,1,""),2,1,""),'Master translation'!$A$26:$S$867,HLOOKUP(VLOOKUP('1. General Information'!$H$13,'Master translation 1'!$S$2:$T$22,2,FALSE),'Master translation'!$E$23:$S$24,2,FALSE)+4,FALSE)),"",VLOOKUP(+"Tab6_Cell_"&amp;+REPLACE(REPLACE(CELL("address",O66),1,1,""),2,1,""),'Master translation'!$A$26:$S$867,HLOOKUP(VLOOKUP('1. General Information'!$H$13,'Master translation 1'!$S$2:$T$22,2,FALSE),'Master translation'!$E$23:$S$24,2,FALSE)+4,FALSE))</f>
        <v>Total derivatives exposure ('4D9') must be equal to or greater than derivatives cleared through a CCP ('4D10')</v>
      </c>
      <c r="P66" s="549"/>
      <c r="Q66" s="549"/>
      <c r="R66" s="550"/>
      <c r="S66" s="551" t="str">
        <f>+IF(OR($F$32='Master translation 1'!$Q$2,$F$34='Master translation 1'!$Q$2,'2. Basic annual contribution'!$F$27='Master translation 1'!$Q$2),'Master translation 1'!$Q$6,"")</f>
        <v/>
      </c>
      <c r="T66" s="552"/>
      <c r="U66" s="553"/>
      <c r="W66" s="267"/>
    </row>
    <row r="67" spans="2:23" ht="63" customHeight="1" x14ac:dyDescent="0.25">
      <c r="B67" s="232" t="str">
        <f t="shared" si="4"/>
        <v>3</v>
      </c>
      <c r="C67" s="234" t="str">
        <f>'3. Deductions'!B195</f>
        <v>3F10</v>
      </c>
      <c r="D67" s="239">
        <v>52</v>
      </c>
      <c r="E67" s="232" t="str">
        <f>'3. Deductions'!C195</f>
        <v>Adjusted value of total qualifying intragroup assets</v>
      </c>
      <c r="F67" s="363" t="str">
        <f>IF(ISBLANK('3. Deductions'!F195),"",'3. Deductions'!F195)</f>
        <v/>
      </c>
      <c r="G67" s="232" t="str">
        <f t="shared" si="5"/>
        <v>NOK</v>
      </c>
      <c r="H67" s="232"/>
      <c r="I67" s="232" t="str">
        <f>+IF(OR(AND('2. Basic annual contribution'!$F$27='Master translation 1'!$Q$2,$F$41='Master translation 1'!$Q$2),AND('2. Basic annual contribution'!$F$27="",$F$41="")),"",'Master translation 1'!$Q$6)</f>
        <v/>
      </c>
      <c r="J67"/>
      <c r="K67" s="231"/>
      <c r="L67" s="232" t="s">
        <v>19</v>
      </c>
      <c r="M67" s="233" t="s">
        <v>9697</v>
      </c>
      <c r="N67" s="232" t="str">
        <f>IF(ISNUMBER(F73),IF(F73&lt;0,"NOK","OK"),'Master translation 1'!$Q$6)</f>
        <v>Not applicable</v>
      </c>
      <c r="O67" s="548" t="str">
        <f ca="1">+IF(ISBLANK(VLOOKUP(+"Tab6_Cell_"&amp;+REPLACE(REPLACE(CELL("address",O67),1,1,""),2,1,""),'Master translation'!$A$26:$S$867,HLOOKUP(VLOOKUP('1. General Information'!$H$13,'Master translation 1'!$S$2:$T$22,2,FALSE),'Master translation'!$E$23:$S$24,2,FALSE)+4,FALSE)),"",VLOOKUP(+"Tab6_Cell_"&amp;+REPLACE(REPLACE(CELL("address",O67),1,1,""),2,1,""),'Master translation'!$A$26:$S$867,HLOOKUP(VLOOKUP('1. General Information'!$H$13,'Master translation 1'!$S$2:$T$22,2,FALSE),'Master translation'!$E$23:$S$24,2,FALSE)+4,FALSE))</f>
        <v>The leverage ratio ('4A7') should be a value &gt; 0.</v>
      </c>
      <c r="P67" s="549"/>
      <c r="Q67" s="549"/>
      <c r="R67" s="550"/>
      <c r="S67" s="551" t="str">
        <f>+IF(OR($F$32='Master translation 1'!$Q$2,$F$34='Master translation 1'!$Q$2,'2. Basic annual contribution'!$F$27='Master translation 1'!$Q$2),'Master translation 1'!$Q$6,"")</f>
        <v/>
      </c>
      <c r="T67" s="552"/>
      <c r="U67" s="553"/>
      <c r="W67" s="266"/>
    </row>
    <row r="68" spans="2:23" ht="55.5" customHeight="1" x14ac:dyDescent="0.25">
      <c r="B68" s="232" t="str">
        <f t="shared" si="4"/>
        <v>4</v>
      </c>
      <c r="C68" s="234" t="str">
        <f>'4. Risk adjustment'!B77</f>
        <v>4A1</v>
      </c>
      <c r="D68" s="239">
        <v>53</v>
      </c>
      <c r="E68" s="232" t="str">
        <f ca="1">'4. Risk adjustment'!C77</f>
        <v>LEI code of the parent
(only in case of waiver)</v>
      </c>
      <c r="F68" s="235" t="str">
        <f>IF(ISBLANK('4. Risk adjustment'!E77),"",'4. Risk adjustment'!E77)</f>
        <v/>
      </c>
      <c r="G68" s="270" t="str">
        <f>IF(F68="","NOK",IF(OR(EXACT(F68,'Master translation 1'!$Q$2),EXACT(F68,'Master translation 1'!$Q$3)),"OK","NOK, "&amp;VLOOKUP("Tab5_Cell_F23",'Master translation'!$A$26:$S$867,HLOOKUP(VLOOKUP('1. General Information'!$H$13,'Master translation 1'!$S$2:$T$22,2,FALSE),'Master translation'!$E$23:$S$24,2,FALSE)+4,FALSE)))</f>
        <v>NOK</v>
      </c>
      <c r="H68" s="232"/>
      <c r="I68" s="232" t="str">
        <f>+IF(OR($F$32='Master translation 1'!$Q$2,$F$34='Master translation 1'!$Q$2,'2. Basic annual contribution'!$F$27='Master translation 1'!$Q$2),'Master translation 1'!$Q$6,"")</f>
        <v/>
      </c>
      <c r="J68"/>
      <c r="K68" s="231"/>
      <c r="L68" s="232" t="s">
        <v>154</v>
      </c>
      <c r="M68" s="233" t="s">
        <v>10113</v>
      </c>
      <c r="N68" s="232" t="str">
        <f>IF(ISNUMBER(F87),IF(F87&lt;1,"NOK","OK"),'Master translation 1'!$Q$6)</f>
        <v>Not applicable</v>
      </c>
      <c r="O68" s="548" t="str">
        <f ca="1">+IF(ISBLANK(VLOOKUP(+"Tab6_Cell_"&amp;+REPLACE(REPLACE(CELL("address",O68),1,1,""),2,1,""),'Master translation'!$A$26:$S$867,HLOOKUP(VLOOKUP('1. General Information'!$H$13,'Master translation 1'!$S$2:$T$22,2,FALSE),'Master translation'!$E$23:$S$24,2,FALSE)+4,FALSE)),"",VLOOKUP(+"Tab6_Cell_"&amp;+REPLACE(REPLACE(CELL("address",O68),1,1,""),2,1,""),'Master translation'!$A$26:$S$867,HLOOKUP(VLOOKUP('1. General Information'!$H$13,'Master translation 1'!$S$2:$T$22,2,FALSE),'Master translation'!$E$23:$S$24,2,FALSE)+4,FALSE))</f>
        <v>Field 4B6: The LCR should be greater than or equal to 1.</v>
      </c>
      <c r="P68" s="549"/>
      <c r="Q68" s="549"/>
      <c r="R68" s="550"/>
      <c r="S68" s="551" t="str">
        <f>+IF(OR($F$32='Master translation 1'!$Q$2,$F$34='Master translation 1'!$Q$2,'2. Basic annual contribution'!$F$27='Master translation 1'!$Q$2),'Master translation 1'!$Q$6,"")</f>
        <v/>
      </c>
      <c r="T68" s="552"/>
      <c r="U68" s="553"/>
      <c r="W68" s="267"/>
    </row>
    <row r="69" spans="2:23" ht="75.75" customHeight="1" x14ac:dyDescent="0.25">
      <c r="B69" s="232" t="str">
        <f t="shared" si="4"/>
        <v>4</v>
      </c>
      <c r="C69" s="234" t="str">
        <f>'4. Risk adjustment'!B78</f>
        <v>4A2</v>
      </c>
      <c r="D69" s="239">
        <v>54</v>
      </c>
      <c r="E69" s="232" t="str">
        <f ca="1">'4. Risk adjustment'!C78</f>
        <v>LEI code of the institutions which are part of the (sub-)consolidation
(only in case of waiver)</v>
      </c>
      <c r="F69" s="235" t="str">
        <f>IF(ISBLANK('4. Risk adjustment'!E78),"",'4. Risk adjustment'!E78)</f>
        <v/>
      </c>
      <c r="G69" s="232" t="str">
        <f>IF(F69="","NOK",IF(OR(EXACT(F69,'Master translation 1'!$Q$8),EXACT(F69,'Master translation 1'!$Q$9),EXACT(F69,'Master translation 1'!$Q$10)),"OK","NOK, "&amp;VLOOKUP("Tab5_Cell_F23",'Master translation'!$A$26:$S$867,HLOOKUP(VLOOKUP('1. General Information'!$H$13,'Master translation 1'!$S$2:$T$22,2,FALSE),'Master translation'!$E$23:$S$24,2,FALSE)+4,FALSE)))</f>
        <v>NOK</v>
      </c>
      <c r="H69" s="232"/>
      <c r="I69" s="232" t="str">
        <f>+IF(OR($F$32='Master translation 1'!$Q$2,$F$34='Master translation 1'!$Q$2,'2. Basic annual contribution'!$F$27='Master translation 1'!$Q$2),'Master translation 1'!$Q$6,"")</f>
        <v/>
      </c>
      <c r="J69"/>
      <c r="K69" s="231"/>
      <c r="L69" s="232" t="s">
        <v>58</v>
      </c>
      <c r="M69" s="233" t="s">
        <v>8318</v>
      </c>
      <c r="N69" s="232" t="str">
        <f>IF(OR(AND(F101&lt;&gt;"",LEN(F102)=20),AND(F101="",F102="")),"OK",'Master translation 1'!$Q$26)</f>
        <v>OK</v>
      </c>
      <c r="O69" s="548" t="str">
        <f ca="1">+IF(ISBLANK(VLOOKUP(+"Tab6_Cell_"&amp;+REPLACE(REPLACE(CELL("address",O69),1,1,""),2,1,""),'Master translation'!$A$26:$S$867,HLOOKUP(VLOOKUP('1. General Information'!$H$13,'Master translation 1'!$S$2:$T$22,2,FALSE),'Master translation'!$E$23:$S$24,2,FALSE)+4,FALSE)),"",VLOOKUP(+"Tab6_Cell_"&amp;+REPLACE(REPLACE(CELL("address",O69),1,1,""),2,1,""),'Master translation'!$A$26:$S$867,HLOOKUP(VLOOKUP('1. General Information'!$H$13,'Master translation 1'!$S$2:$T$22,2,FALSE),'Master translation'!$E$23:$S$24,2,FALSE)+4,FALSE))</f>
        <v>LEI code ('4D19') should be filled in with 20 alphanumeric characters</v>
      </c>
      <c r="P69" s="549"/>
      <c r="Q69" s="549"/>
      <c r="R69" s="550"/>
      <c r="S69" s="551" t="str">
        <f>+IF(OR($F$32='Master translation 1'!$Q$2,$F$34='Master translation 1'!$Q$2,'2. Basic annual contribution'!$F$27='Master translation 1'!$Q$2),'Master translation 1'!$Q$6,"")</f>
        <v/>
      </c>
      <c r="T69" s="552"/>
      <c r="U69" s="553"/>
      <c r="W69" s="266"/>
    </row>
    <row r="70" spans="2:23" ht="66" customHeight="1" x14ac:dyDescent="0.25">
      <c r="B70" s="232" t="str">
        <f t="shared" si="4"/>
        <v>4</v>
      </c>
      <c r="C70" s="234" t="str">
        <f>'4. Risk adjustment'!B79</f>
        <v>4A3</v>
      </c>
      <c r="D70" s="239">
        <v>55</v>
      </c>
      <c r="E70" s="232" t="str">
        <f ca="1">'4. Risk adjustment'!C79</f>
        <v>Total amount of interbank loans at the reporting level selected in Field ID 4C2</v>
      </c>
      <c r="F70" s="235" t="str">
        <f>IF(ISBLANK('4. Risk adjustment'!E79),"",'4. Risk adjustment'!E79)</f>
        <v/>
      </c>
      <c r="G70" s="270" t="str">
        <f>IF(OR(AND($F$68='Master translation 1'!$Q$2,F69='Master translation 1'!$Q$9),AND($F$68='Master translation 1'!$Q$2,F70&lt;&gt;""),AND($F$68='Master translation 1'!$Q$3,F70="")),"OK","NOK")</f>
        <v>NOK</v>
      </c>
      <c r="H70" s="232"/>
      <c r="I70" s="232" t="str">
        <f>+IF(OR($F$32='Master translation 1'!$Q$2,$F$34='Master translation 1'!$Q$2,'2. Basic annual contribution'!$F$27='Master translation 1'!$Q$2),'Master translation 1'!$Q$6,"")</f>
        <v/>
      </c>
      <c r="J70"/>
      <c r="K70" s="231"/>
      <c r="L70" s="232" t="s">
        <v>8418</v>
      </c>
      <c r="M70" s="233" t="s">
        <v>8305</v>
      </c>
      <c r="N70" s="232" t="str">
        <f>+IF(J38+J39+G114+G117+G120+G123-J37&gt;0,"NOK","OK")</f>
        <v>OK</v>
      </c>
      <c r="O70" s="548" t="str">
        <f ca="1">+IF(ISBLANK(VLOOKUP(+"Tab6_Cell_"&amp;+REPLACE(REPLACE(CELL("address",O70),1,1,""),2,1,""),'Master translation'!$A$26:$S$867,HLOOKUP(VLOOKUP('1. General Information'!$H$13,'Master translation 1'!$S$2:$T$22,2,FALSE),'Master translation'!$E$23:$S$24,2,FALSE)+4,FALSE)),"",VLOOKUP(+"Tab6_Cell_"&amp;+REPLACE(REPLACE(CELL("address",O70),1,1,""),2,1,""),'Master translation'!$A$26:$S$867,HLOOKUP(VLOOKUP('1. General Information'!$H$13,'Master translation 1'!$S$2:$T$22,2,FALSE),'Master translation'!$E$23:$S$24,2,FALSE)+4,FALSE))</f>
        <v>The sum of deductions ('2A2'+'2A3'+'3A8'+'3B8'+'3C8'+'3D8') cannot be larger than the total liabilities ('2A1').</v>
      </c>
      <c r="P70" s="549"/>
      <c r="Q70" s="549"/>
      <c r="R70" s="550"/>
      <c r="S70" s="551" t="str">
        <f>+IF(OR(AND('2. Basic annual contribution'!$F$27='Master translation 1'!$Q$2,$F$41='Master translation 1'!$Q$2),AND('2. Basic annual contribution'!$F$27="",$F$41="")),"",'Master translation 1'!$Q$6)</f>
        <v/>
      </c>
      <c r="T70" s="552" t="str">
        <f>+IF(OR(AND('2. Basic annual contribution'!$F$27='Master translation 1'!$Q$2,$F$41='Master translation 1'!$Q$2),AND('2. Basic annual contribution'!$F$27="",$F$41="")),"",'Master translation 1'!$Q$6)</f>
        <v/>
      </c>
      <c r="U70" s="553" t="str">
        <f>+IF(OR(AND('2. Basic annual contribution'!$F$27='Master translation 1'!$Q$2,$F$41='Master translation 1'!$Q$2),AND('2. Basic annual contribution'!$F$27="",$F$41="")),"",'Master translation 1'!$Q$6)</f>
        <v/>
      </c>
      <c r="W70" s="266"/>
    </row>
    <row r="71" spans="2:23" ht="51.75" customHeight="1" x14ac:dyDescent="0.25">
      <c r="B71" s="232" t="str">
        <f t="shared" si="4"/>
        <v>4</v>
      </c>
      <c r="C71" s="234" t="str">
        <f>'4. Risk adjustment'!B80</f>
        <v>4A4</v>
      </c>
      <c r="D71" s="239">
        <v>56</v>
      </c>
      <c r="E71" s="232" t="str">
        <f ca="1">'4. Risk adjustment'!C80</f>
        <v>Total amount of interbank deposits at the reporting level selected in Field ID 4C2</v>
      </c>
      <c r="F71" s="235" t="str">
        <f>IF(ISBLANK('4. Risk adjustment'!E80),"",'4. Risk adjustment'!E80)</f>
        <v/>
      </c>
      <c r="G71" s="270" t="str">
        <f>IF(OR(AND($F$68='Master translation 1'!$Q$2,F69='Master translation 1'!$Q$9),AND($F$68='Master translation 1'!$Q$2,F71&lt;&gt;""),AND($F$68='Master translation 1'!$Q$3,F71="")),"OK","NOK")</f>
        <v>NOK</v>
      </c>
      <c r="H71" s="232"/>
      <c r="I71" s="232" t="str">
        <f>+IF(OR($F$32='Master translation 1'!$Q$2,$F$34='Master translation 1'!$Q$2,'2. Basic annual contribution'!$F$27='Master translation 1'!$Q$2),'Master translation 1'!$Q$6,"")</f>
        <v/>
      </c>
      <c r="J71"/>
      <c r="K71" s="231"/>
      <c r="L71" s="232" t="s">
        <v>8397</v>
      </c>
      <c r="M71" s="233" t="s">
        <v>8313</v>
      </c>
      <c r="N71" s="232" t="str">
        <f>+IF(AND('2. Basic annual contribution'!F26='Master translation 1'!$Q$3,'2. Basic annual contribution'!F27='Master translation 1'!$Q$3),IF('2. Basic annual contribution'!F28='Master translation 1'!$Q$6,"OK",'Master translation 1'!$Q$26),'Master translation 1'!$Q$6)</f>
        <v>Not applicable</v>
      </c>
      <c r="O71" s="564" t="str">
        <f ca="1">+IF(ISBLANK(VLOOKUP(+"Tab6_Cell_"&amp;+REPLACE(REPLACE(CELL("address",O71),1,1,""),2,1,""),'Master translation'!$A$26:$S$867,HLOOKUP(VLOOKUP('1. General Information'!$H$13,'Master translation 1'!$S$2:$T$22,2,FALSE),'Master translation'!$E$23:$S$24,2,FALSE)+4,FALSE)),"",VLOOKUP(+"Tab6_Cell_"&amp;+REPLACE(REPLACE(CELL("address",O71),1,1,""),2,1,""),'Master translation'!$A$26:$S$867,HLOOKUP(VLOOKUP('1. General Information'!$H$13,'Master translation 1'!$S$2:$T$22,2,FALSE),'Master translation'!$E$23:$S$24,2,FALSE)+4,FALSE))</f>
        <v>Where an institution does not qualify for a lump sum payment ('2B2'), it should indicate that an alternative calculation methodology is 'Not applicable' ('2B3' = "Not applicable").</v>
      </c>
      <c r="P71" s="564"/>
      <c r="Q71" s="564"/>
      <c r="R71" s="564"/>
      <c r="S71" s="551"/>
      <c r="T71" s="552"/>
      <c r="U71" s="553"/>
      <c r="W71" s="266"/>
    </row>
    <row r="72" spans="2:23" ht="62.25" customHeight="1" x14ac:dyDescent="0.25">
      <c r="B72" s="232" t="str">
        <f t="shared" si="4"/>
        <v>4</v>
      </c>
      <c r="C72" s="234" t="str">
        <f>'4. Risk adjustment'!B81</f>
        <v>4A6</v>
      </c>
      <c r="D72" s="239">
        <v>57</v>
      </c>
      <c r="E72" s="232" t="str">
        <f ca="1">'4. Risk adjustment'!C81</f>
        <v>Total of reported interbank loans and deposits at the reporting level selected in Field ID 4C2 (automatic - not to fill in)</v>
      </c>
      <c r="F72" s="235" t="str">
        <f>IF(ISBLANK('4. Risk adjustment'!E81),"",'4. Risk adjustment'!E81)</f>
        <v/>
      </c>
      <c r="G72" s="270" t="str">
        <f>IF(OR(AND($F$68='Master translation 1'!$Q$2,F69='Master translation 1'!$Q$9),AND($F$68='Master translation 1'!$Q$2,F72&lt;&gt;""),AND($F$68='Master translation 1'!$Q$3,F72="")),"OK","NOK")</f>
        <v>NOK</v>
      </c>
      <c r="H72" s="232"/>
      <c r="I72" s="232" t="str">
        <f>+IF(OR($F$32='Master translation 1'!$Q$2,$F$34='Master translation 1'!$Q$2,'2. Basic annual contribution'!$F$27='Master translation 1'!$Q$2),'Master translation 1'!$Q$6,"")</f>
        <v/>
      </c>
      <c r="J72"/>
      <c r="K72" s="231"/>
      <c r="L72" s="232" t="s">
        <v>8397</v>
      </c>
      <c r="M72" s="233" t="s">
        <v>8314</v>
      </c>
      <c r="N72" s="232" t="str">
        <f>+IF('2. Basic annual contribution'!F27='Master translation 1'!$Q$2,IF(OR('2. Basic annual contribution'!F28='Master translation 1'!$Q$2,'2. Basic annual contribution'!F28='Master translation 1'!$Q$3),"OK","NOK"),'Master translation 1'!$Q$6)</f>
        <v>Not applicable</v>
      </c>
      <c r="O72" s="564" t="str">
        <f ca="1">+IF(ISBLANK(VLOOKUP(+"Tab6_Cell_"&amp;+REPLACE(REPLACE(CELL("address",O72),1,1,""),2,1,""),'Master translation'!$A$26:$S$867,HLOOKUP(VLOOKUP('1. General Information'!$H$13,'Master translation 1'!$S$2:$T$22,2,FALSE),'Master translation'!$E$23:$S$24,2,FALSE)+4,FALSE)),"",VLOOKUP(+"Tab6_Cell_"&amp;+REPLACE(REPLACE(CELL("address",O72),1,1,""),2,1,""),'Master translation'!$A$26:$S$867,HLOOKUP(VLOOKUP('1. General Information'!$H$13,'Master translation 1'!$S$2:$T$22,2,FALSE),'Master translation'!$E$23:$S$24,2,FALSE)+4,FALSE))</f>
        <v>The field '2B3' is mandatory if the institution qualifies for the simplified lump-sum annual contribution for small institutions ('2B2').</v>
      </c>
      <c r="P72" s="564"/>
      <c r="Q72" s="564"/>
      <c r="R72" s="564"/>
      <c r="S72" s="551"/>
      <c r="T72" s="552"/>
      <c r="U72" s="553"/>
      <c r="W72" s="267"/>
    </row>
    <row r="73" spans="2:23" ht="84" customHeight="1" x14ac:dyDescent="0.25">
      <c r="B73" s="232" t="str">
        <f t="shared" si="4"/>
        <v>4</v>
      </c>
      <c r="C73" s="234" t="str">
        <f>'4. Risk adjustment'!B82</f>
        <v>4A7</v>
      </c>
      <c r="D73" s="239">
        <v>58</v>
      </c>
      <c r="E73" s="232" t="str">
        <f>'4. Risk adjustment'!C82</f>
        <v>Leverage ratio, at the reporting level selected in Field ID 4A2</v>
      </c>
      <c r="F73" s="364" t="str">
        <f>IF(ISBLANK('4. Risk adjustment'!E82),"",'4. Risk adjustment'!E82)</f>
        <v/>
      </c>
      <c r="G73" s="232" t="str">
        <f t="shared" ref="G73" si="6">IF(OR(F73="",NOT(ISNUMBER(F73))),"NOK","OK")</f>
        <v>NOK</v>
      </c>
      <c r="H73" s="232" t="str">
        <f>IF(F73=0,'Master translation 1'!$Q$26,"OK")</f>
        <v>OK</v>
      </c>
      <c r="I73" s="232" t="str">
        <f>+IF(OR($F$32='Master translation 1'!$Q$2,$F$34='Master translation 1'!$Q$2,'2. Basic annual contribution'!$F$27='Master translation 1'!$Q$2),'Master translation 1'!$Q$6,"")</f>
        <v/>
      </c>
      <c r="J73"/>
      <c r="K73" s="231"/>
      <c r="L73" s="232" t="s">
        <v>403</v>
      </c>
      <c r="M73" s="233" t="s">
        <v>8316</v>
      </c>
      <c r="N73" s="232" t="str">
        <f>+IF(F82='Master translation 1'!$Q$2,IF(OR(F83='Master translation 1'!$Q$10,F83='Master translation 1'!$Q$8),"OK","NOK"),'Master translation 1'!$Q$6)</f>
        <v>Not applicable</v>
      </c>
      <c r="O73" s="548" t="str">
        <f ca="1">+IF(ISBLANK(VLOOKUP(+"Tab6_Cell_"&amp;+REPLACE(REPLACE(CELL("address",O73),1,1,""),2,1,""),'Master translation'!$A$26:$S$867,HLOOKUP(VLOOKUP('1. General Information'!$H$13,'Master translation 1'!$S$2:$T$22,2,FALSE),'Master translation'!$E$23:$S$24,2,FALSE)+4,FALSE)),"",VLOOKUP(+"Tab6_Cell_"&amp;+REPLACE(REPLACE(CELL("address",O73),1,1,""),2,1,""),'Master translation'!$A$26:$S$867,HLOOKUP(VLOOKUP('1. General Information'!$H$13,'Master translation 1'!$S$2:$T$22,2,FALSE),'Master translation'!$E$23:$S$24,2,FALSE)+4,FALSE))</f>
        <v>When the competent authority did grant a waiver from the application of the LCR risk indicator to the institution (other than a central body) at individual level ('4B1'), the reporting level of the LCR risk indicator should not be individual ('4B2').</v>
      </c>
      <c r="P73" s="549"/>
      <c r="Q73" s="549"/>
      <c r="R73" s="550"/>
      <c r="S73" s="551" t="str">
        <f>+IF(OR($F$32='Master translation 1'!$Q$2,$F$34='Master translation 1'!$Q$2,'2. Basic annual contribution'!$F$27='Master translation 1'!$Q$2),'Master translation 1'!$Q$6,"")</f>
        <v/>
      </c>
      <c r="T73" s="552"/>
      <c r="U73" s="553"/>
      <c r="W73" s="267"/>
    </row>
    <row r="74" spans="2:23" ht="51.75" customHeight="1" x14ac:dyDescent="0.25">
      <c r="B74" s="232" t="str">
        <f t="shared" si="4"/>
        <v>4</v>
      </c>
      <c r="C74" s="234" t="str">
        <f>'4. Risk adjustment'!B87</f>
        <v>4A8</v>
      </c>
      <c r="D74" s="239">
        <v>59</v>
      </c>
      <c r="E74" s="232" t="str">
        <f>'4. Risk adjustment'!C87</f>
        <v>Has the competent authority granted a waiver from the application of the CET1 ratio risk indicator to the institution at individual level?</v>
      </c>
      <c r="F74" s="235" t="str">
        <f>IF(ISBLANK('4. Risk adjustment'!E87),"",'4. Risk adjustment'!E87)</f>
        <v/>
      </c>
      <c r="G74" s="232" t="str">
        <f>IF(F74="","NOK",IF(OR(EXACT(F74,'Master translation 1'!$Q$2),EXACT(F74,'Master translation 1'!$Q$3)),"OK","NOK, "&amp;VLOOKUP("Tab5_Cell_F23",'Master translation'!$A$26:$S$867,HLOOKUP(VLOOKUP('1. General Information'!$H$13,'Master translation 1'!$S$2:$T$22,2,FALSE),'Master translation'!$E$23:$S$24,2,FALSE)+4,FALSE)))</f>
        <v>NOK</v>
      </c>
      <c r="H74" s="232"/>
      <c r="I74" s="232" t="str">
        <f>+IF(OR($F$32='Master translation 1'!$Q$2,$F$34='Master translation 1'!$Q$2,'2. Basic annual contribution'!$F$27='Master translation 1'!$Q$2),'Master translation 1'!$Q$6,"")</f>
        <v/>
      </c>
      <c r="J74"/>
      <c r="K74" s="231"/>
      <c r="L74" s="232" t="s">
        <v>8419</v>
      </c>
      <c r="M74" s="233" t="s">
        <v>8319</v>
      </c>
      <c r="N74" s="232" t="str">
        <f>+IF(OR(F31='Master translation 1'!$Q$2,F32='Master translation 1'!Q2),IF(F39&gt;0,"NOK","OK"),'Master translation 1'!$Q$6)</f>
        <v>Not applicable</v>
      </c>
      <c r="O74" s="564" t="str">
        <f ca="1">+IF(ISBLANK(VLOOKUP(+"Tab6_Cell_"&amp;+REPLACE(REPLACE(CELL("address",O74),1,1,""),2,1,""),'Master translation'!$A$26:$S$867,HLOOKUP(VLOOKUP('1. General Information'!$H$13,'Master translation 1'!$S$2:$T$22,2,FALSE),'Master translation'!$E$23:$S$24,2,FALSE)+4,FALSE)),"",VLOOKUP(+"Tab6_Cell_"&amp;+REPLACE(REPLACE(CELL("address",O74),1,1,""),2,1,""),'Master translation'!$A$26:$S$867,HLOOKUP(VLOOKUP('1. General Information'!$H$13,'Master translation 1'!$S$2:$T$22,2,FALSE),'Master translation'!$E$23:$S$24,2,FALSE)+4,FALSE))</f>
        <v>An investment firm (1C7 or 1C8) cannot accept covered deposits.</v>
      </c>
      <c r="P74" s="564"/>
      <c r="Q74" s="564"/>
      <c r="R74" s="564"/>
      <c r="S74" s="551"/>
      <c r="T74" s="552"/>
      <c r="U74" s="553"/>
      <c r="W74" s="267"/>
    </row>
    <row r="75" spans="2:23" ht="45.75" customHeight="1" x14ac:dyDescent="0.25">
      <c r="B75" s="232" t="str">
        <f t="shared" si="4"/>
        <v>4</v>
      </c>
      <c r="C75" s="234" t="str">
        <f>'4. Risk adjustment'!B88</f>
        <v>4A9</v>
      </c>
      <c r="D75" s="239">
        <v>60</v>
      </c>
      <c r="E75" s="232" t="str">
        <f>'4. Risk adjustment'!C88</f>
        <v>Reporting level of the CET1 ratio risk indicator</v>
      </c>
      <c r="F75" s="235" t="str">
        <f>IF(ISBLANK('4. Risk adjustment'!E88),"",'4. Risk adjustment'!E88)</f>
        <v/>
      </c>
      <c r="G75" s="232" t="str">
        <f>IF(F75="","NOK",IF(OR(EXACT(F75,'Master translation 1'!$Q$8),EXACT(F75,'Master translation 1'!$Q$9),EXACT(F75,'Master translation 1'!$Q$10)),"OK","NOK, "&amp;VLOOKUP("Tab5_Cell_F23",'Master translation'!$A$26:$S$867,HLOOKUP(VLOOKUP('1. General Information'!$H$13,'Master translation 1'!$S$2:$T$22,2,FALSE),'Master translation'!$E$23:$S$24,2,FALSE)+4,FALSE)))</f>
        <v>NOK</v>
      </c>
      <c r="H75" s="232"/>
      <c r="I75" s="232" t="str">
        <f>+IF(OR($F$32='Master translation 1'!$Q$2,$F$34='Master translation 1'!$Q$2,'2. Basic annual contribution'!$F$27='Master translation 1'!$Q$2),'Master translation 1'!$Q$6,"")</f>
        <v/>
      </c>
      <c r="J75"/>
      <c r="K75" s="231"/>
      <c r="L75" s="232" t="s">
        <v>8420</v>
      </c>
      <c r="M75" s="233" t="s">
        <v>8321</v>
      </c>
      <c r="N75" s="232" t="str">
        <f>+IF('1. General Information'!F30='Master translation 1'!$Q$3,IF(AND('1. General Information'!F32='Master translation 1'!$Q$3,'1. General Information'!F33='Master translation 1'!$Q$6),"OK","NOK"),'Master translation 1'!$Q$6)</f>
        <v>Not applicable</v>
      </c>
      <c r="O75" s="564" t="str">
        <f ca="1">+IF(ISBLANK(VLOOKUP(+"Tab6_Cell_"&amp;+REPLACE(REPLACE(CELL("address",O75),1,1,""),2,1,""),'Master translation'!$A$26:$S$867,HLOOKUP(VLOOKUP('1. General Information'!$H$13,'Master translation 1'!$S$2:$T$22,2,FALSE),'Master translation'!$E$23:$S$24,2,FALSE)+4,FALSE)),"",VLOOKUP(+"Tab6_Cell_"&amp;+REPLACE(REPLACE(CELL("address",O75),1,1,""),2,1,""),'Master translation'!$A$26:$S$867,HLOOKUP(VLOOKUP('1. General Information'!$H$13,'Master translation 1'!$S$2:$T$22,2,FALSE),'Master translation'!$E$23:$S$24,2,FALSE)+4,FALSE))</f>
        <v>Only a credit institution can be a member of an IPS and in this case it can fill in "Yes" or "No" in field '1C4'.  For all the other cases, the field '1C4' has to be "Not applicable".</v>
      </c>
      <c r="P75" s="564"/>
      <c r="Q75" s="564"/>
      <c r="R75" s="564"/>
      <c r="S75" s="551"/>
      <c r="T75" s="552"/>
      <c r="U75" s="553"/>
      <c r="W75" s="267"/>
    </row>
    <row r="76" spans="2:23" ht="36.75" customHeight="1" x14ac:dyDescent="0.25">
      <c r="B76" s="232" t="str">
        <f t="shared" si="4"/>
        <v>4</v>
      </c>
      <c r="C76" s="234" t="str">
        <f>'4. Risk adjustment'!B89</f>
        <v>4A10</v>
      </c>
      <c r="D76" s="239">
        <v>61</v>
      </c>
      <c r="E76" s="232" t="str">
        <f ca="1">'4. Risk adjustment'!C89</f>
        <v>Risk exposure amount for market risk on traded debt instruments and equity, at the reporting level selected in Field ID 4A9</v>
      </c>
      <c r="F76" s="235" t="str">
        <f>IF(ISBLANK('4. Risk adjustment'!E89),"",'4. Risk adjustment'!E89)</f>
        <v/>
      </c>
      <c r="G76" s="270" t="str">
        <f>IF(OR(AND($F$74='Master translation 1'!$Q$2,F75='Master translation 1'!$Q$9),AND($F$74='Master translation 1'!$Q$2,F76&lt;&gt;""),AND($F$74='Master translation 1'!$Q$3,F76="")),"OK","NOK")</f>
        <v>NOK</v>
      </c>
      <c r="H76" s="232"/>
      <c r="I76" s="232" t="str">
        <f>+IF(OR($F$32='Master translation 1'!$Q$2,$F$34='Master translation 1'!$Q$2,'2. Basic annual contribution'!$F$27='Master translation 1'!$Q$2),'Master translation 1'!$Q$6,"")</f>
        <v/>
      </c>
      <c r="J76"/>
      <c r="K76" s="231"/>
      <c r="L76" s="232" t="s">
        <v>19</v>
      </c>
      <c r="M76" s="233" t="s">
        <v>9698</v>
      </c>
      <c r="N76" s="232" t="str">
        <f>IF(ISNUMBER(F73),IF(F73&gt;1,"NOK","OK"),'Master translation 1'!$Q$6)</f>
        <v>Not applicable</v>
      </c>
      <c r="O76" s="548" t="str">
        <f ca="1">+IF(ISBLANK(VLOOKUP(+"Tab6_Cell_"&amp;+REPLACE(REPLACE(CELL("address",O76),1,1,""),2,1,""),'Master translation'!$A$26:$S$867,HLOOKUP(VLOOKUP('1. General Information'!$H$13,'Master translation 1'!$S$2:$T$22,2,FALSE),'Master translation'!$E$23:$S$24,2,FALSE)+4,FALSE)),"",VLOOKUP(+"Tab6_Cell_"&amp;+REPLACE(REPLACE(CELL("address",O76),1,1,""),2,1,""),'Master translation'!$A$26:$S$867,HLOOKUP(VLOOKUP('1. General Information'!$H$13,'Master translation 1'!$S$2:$T$22,2,FALSE),'Master translation'!$E$23:$S$24,2,FALSE)+4,FALSE))</f>
        <v>Field 4A7: The Leverage ratio should be reported as decimal and not as percentage. Its value should be less than or equal to 1.</v>
      </c>
      <c r="P76" s="549"/>
      <c r="Q76" s="549"/>
      <c r="R76" s="550"/>
      <c r="S76" s="551" t="str">
        <f>+IF(OR($F$32='Master translation 1'!$Q$2,$F$34='Master translation 1'!$Q$2,'2. Basic annual contribution'!$F$27='Master translation 1'!$Q$2),'Master translation 1'!$Q$6,"")</f>
        <v/>
      </c>
      <c r="T76" s="552"/>
      <c r="U76" s="553"/>
    </row>
    <row r="77" spans="2:23" ht="50.25" customHeight="1" x14ac:dyDescent="0.25">
      <c r="B77" s="232" t="str">
        <f t="shared" si="4"/>
        <v>4</v>
      </c>
      <c r="C77" s="234" t="str">
        <f>'4. Risk adjustment'!B90</f>
        <v>4A11</v>
      </c>
      <c r="D77" s="239">
        <v>62</v>
      </c>
      <c r="E77" s="232" t="str">
        <f ca="1">'4. Risk adjustment'!C90</f>
        <v>a) Divided by Total Risk Exposure
(automatic - not to fill in)</v>
      </c>
      <c r="F77" s="235" t="str">
        <f>IF(ISBLANK('4. Risk adjustment'!E90),"",'4. Risk adjustment'!E90)</f>
        <v/>
      </c>
      <c r="G77" s="270" t="str">
        <f>IF(OR(AND($F$74='Master translation 1'!$Q$2,F75='Master translation 1'!$Q$9),AND($F$74='Master translation 1'!$Q$2,F77&lt;&gt;""),AND($F$74='Master translation 1'!$Q$3,F77="")),"OK","NOK")</f>
        <v>NOK</v>
      </c>
      <c r="H77" s="232"/>
      <c r="I77" s="232" t="str">
        <f>+IF(OR($F$32='Master translation 1'!$Q$2,$F$34='Master translation 1'!$Q$2,'2. Basic annual contribution'!$F$27='Master translation 1'!$Q$2),'Master translation 1'!$Q$6,"")</f>
        <v/>
      </c>
      <c r="J77"/>
      <c r="K77" s="231"/>
      <c r="L77" s="232" t="s">
        <v>154</v>
      </c>
      <c r="M77" s="233" t="s">
        <v>9699</v>
      </c>
      <c r="N77" s="232" t="str">
        <f>IF(ISNUMBER(F87),IF(F87&gt;100,"NOK","OK"),'Master translation 1'!$Q$6)</f>
        <v>Not applicable</v>
      </c>
      <c r="O77" s="548" t="str">
        <f ca="1">+IF(ISBLANK(VLOOKUP(+"Tab6_Cell_"&amp;+REPLACE(REPLACE(CELL("address",O77),1,1,""),2,1,""),'Master translation'!$A$26:$S$867,HLOOKUP(VLOOKUP('1. General Information'!$H$13,'Master translation 1'!$S$2:$T$22,2,FALSE),'Master translation'!$E$23:$S$24,2,FALSE)+4,FALSE)),"",VLOOKUP(+"Tab6_Cell_"&amp;+REPLACE(REPLACE(CELL("address",O77),1,1,""),2,1,""),'Master translation'!$A$26:$S$867,HLOOKUP(VLOOKUP('1. General Information'!$H$13,'Master translation 1'!$S$2:$T$22,2,FALSE),'Master translation'!$E$23:$S$24,2,FALSE)+4,FALSE))</f>
        <v>Field 4B6: The LCR should be reported as decimal and not as percentage. Its value should be less than or equal to 100.</v>
      </c>
      <c r="P77" s="549"/>
      <c r="Q77" s="549"/>
      <c r="R77" s="550"/>
      <c r="S77" s="551" t="str">
        <f>+IF(OR($F$32='Master translation 1'!$Q$2,$F$34='Master translation 1'!$Q$2,'2. Basic annual contribution'!$F$27='Master translation 1'!$Q$2),'Master translation 1'!$Q$6,"")</f>
        <v/>
      </c>
      <c r="T77" s="552"/>
      <c r="U77" s="553"/>
    </row>
    <row r="78" spans="2:23" ht="40.5" customHeight="1" x14ac:dyDescent="0.25">
      <c r="B78" s="232" t="str">
        <f t="shared" si="4"/>
        <v>4</v>
      </c>
      <c r="C78" s="234" t="str">
        <f>'4. Risk adjustment'!B91</f>
        <v>4A13</v>
      </c>
      <c r="D78" s="239">
        <v>63</v>
      </c>
      <c r="E78" s="232" t="str">
        <f ca="1">'4. Risk adjustment'!C91</f>
        <v>b) Divided by CET1 Capital
(automatic - not to fill in)</v>
      </c>
      <c r="F78" s="235" t="str">
        <f>IF(ISBLANK('4. Risk adjustment'!E91),"",'4. Risk adjustment'!E91)</f>
        <v/>
      </c>
      <c r="G78" s="270" t="str">
        <f>IF(OR(AND($F$74='Master translation 1'!$Q$2,F75='Master translation 1'!$Q$9),AND($F$74='Master translation 1'!$Q$2,F78&lt;&gt;""),AND($F$74='Master translation 1'!$Q$3,F78="")),"OK","NOK")</f>
        <v>NOK</v>
      </c>
      <c r="H78" s="232"/>
      <c r="I78" s="232" t="str">
        <f>+IF(OR($F$32='Master translation 1'!$Q$2,$F$34='Master translation 1'!$Q$2,'2. Basic annual contribution'!$F$27='Master translation 1'!$Q$2),'Master translation 1'!$Q$6,"")</f>
        <v/>
      </c>
      <c r="J78"/>
      <c r="K78" s="231"/>
      <c r="L78" s="232" t="s">
        <v>137</v>
      </c>
      <c r="M78" s="233" t="s">
        <v>9700</v>
      </c>
      <c r="N78" s="232" t="str">
        <f>IF(ISNUMBER('4. Risk adjustment'!E94),IF('4. Risk adjustment'!E94&lt;0.045,"NOK","OK"),'Master translation 1'!$Q$6)</f>
        <v>Not applicable</v>
      </c>
      <c r="O78" s="548" t="str">
        <f ca="1">+IF(ISBLANK(VLOOKUP(+"Tab6_Cell_"&amp;+REPLACE(REPLACE(CELL("address",O78),1,1,""),2,1,""),'Master translation'!$A$26:$S$867,HLOOKUP(VLOOKUP('1. General Information'!$H$13,'Master translation 1'!$S$2:$T$22,2,FALSE),'Master translation'!$E$23:$S$24,2,FALSE)+4,FALSE)),"",VLOOKUP(+"Tab6_Cell_"&amp;+REPLACE(REPLACE(CELL("address",O78),1,1,""),2,1,""),'Master translation'!$A$26:$S$867,HLOOKUP(VLOOKUP('1. General Information'!$H$13,'Master translation 1'!$S$2:$T$22,2,FALSE),'Master translation'!$E$23:$S$24,2,FALSE)+4,FALSE))</f>
        <v>Field 4A16: The CET1 ratio should be greater than or equal to 0.0450.</v>
      </c>
      <c r="P78" s="549"/>
      <c r="Q78" s="549"/>
      <c r="R78" s="550"/>
      <c r="S78" s="551" t="str">
        <f>+IF(OR($F$32='Master translation 1'!$Q$2,$F$34='Master translation 1'!$Q$2,'2. Basic annual contribution'!$F$27='Master translation 1'!$Q$2),'Master translation 1'!$Q$6,"")</f>
        <v/>
      </c>
      <c r="T78" s="552"/>
      <c r="U78" s="553"/>
    </row>
    <row r="79" spans="2:23" ht="39.75" customHeight="1" x14ac:dyDescent="0.25">
      <c r="B79" s="232" t="str">
        <f t="shared" si="4"/>
        <v>4</v>
      </c>
      <c r="C79" s="234" t="str">
        <f>'4. Risk adjustment'!B92</f>
        <v>4A14</v>
      </c>
      <c r="D79" s="239">
        <v>64</v>
      </c>
      <c r="E79" s="232" t="str">
        <f ca="1">'4. Risk adjustment'!C92</f>
        <v>c) Divided by Total Assets
(automatic - not to fill in)</v>
      </c>
      <c r="F79" s="357" t="str">
        <f>IF(ISBLANK('4. Risk adjustment'!E92),"",'4. Risk adjustment'!E92)</f>
        <v/>
      </c>
      <c r="G79" s="232" t="str">
        <f t="shared" ref="G79:G81" si="7">IF(OR(F79="",NOT(ISNUMBER(F79))),"NOK","OK")</f>
        <v>NOK</v>
      </c>
      <c r="H79" s="232" t="str">
        <f>IF(F79=0,'Master translation 1'!$Q$26,"OK")</f>
        <v>OK</v>
      </c>
      <c r="I79" s="232" t="str">
        <f>+IF(OR($F$32='Master translation 1'!$Q$2,$F$34='Master translation 1'!$Q$2,'2. Basic annual contribution'!$F$27='Master translation 1'!$Q$2),'Master translation 1'!$Q$6,"")</f>
        <v/>
      </c>
      <c r="J79"/>
      <c r="K79" s="231"/>
      <c r="L79" s="232" t="s">
        <v>137</v>
      </c>
      <c r="M79" s="233" t="s">
        <v>9701</v>
      </c>
      <c r="N79" s="232" t="str">
        <f>IF(ISNUMBER('4. Risk adjustment'!E94),IF('4. Risk adjustment'!E94&gt;4.5,"NOK","OK"),'Master translation 1'!$Q$6)</f>
        <v>Not applicable</v>
      </c>
      <c r="O79" s="548" t="str">
        <f ca="1">+IF(ISBLANK(VLOOKUP(+"Tab6_Cell_"&amp;+REPLACE(REPLACE(CELL("address",O79),1,1,""),2,1,""),'Master translation'!$A$26:$S$867,HLOOKUP(VLOOKUP('1. General Information'!$H$13,'Master translation 1'!$S$2:$T$22,2,FALSE),'Master translation'!$E$23:$S$24,2,FALSE)+4,FALSE)),"",VLOOKUP(+"Tab6_Cell_"&amp;+REPLACE(REPLACE(CELL("address",O79),1,1,""),2,1,""),'Master translation'!$A$26:$S$867,HLOOKUP(VLOOKUP('1. General Information'!$H$13,'Master translation 1'!$S$2:$T$22,2,FALSE),'Master translation'!$E$23:$S$24,2,FALSE)+4,FALSE))</f>
        <v>Field 4A16: The CET1 ratio should be reported as decimal and not as percentage. Its value should be less than or equal to 4.5000.</v>
      </c>
      <c r="P79" s="549"/>
      <c r="Q79" s="549"/>
      <c r="R79" s="550"/>
      <c r="S79" s="551" t="str">
        <f>+IF(OR($F$32='Master translation 1'!$Q$2,$F$34='Master translation 1'!$Q$2,'2. Basic annual contribution'!$F$27='Master translation 1'!$Q$2),'Master translation 1'!$Q$6,"")</f>
        <v/>
      </c>
      <c r="T79" s="552"/>
      <c r="U79" s="553"/>
    </row>
    <row r="80" spans="2:23" ht="56.25" customHeight="1" x14ac:dyDescent="0.25">
      <c r="B80" s="232" t="str">
        <f t="shared" si="4"/>
        <v>4</v>
      </c>
      <c r="C80" s="234" t="str">
        <f>'4. Risk adjustment'!B93</f>
        <v>4A15</v>
      </c>
      <c r="D80" s="239">
        <v>65</v>
      </c>
      <c r="E80" s="232" t="str">
        <f>'4. Risk adjustment'!C93</f>
        <v>Total Risk Exposure, at the reporting level selected in Field ID 4A9</v>
      </c>
      <c r="F80" s="357" t="str">
        <f>IF(ISBLANK('4. Risk adjustment'!E93),"",'4. Risk adjustment'!E93)</f>
        <v/>
      </c>
      <c r="G80" s="232" t="str">
        <f t="shared" si="7"/>
        <v>NOK</v>
      </c>
      <c r="H80" s="232" t="str">
        <f>IF(F80=0,'Master translation 1'!$Q$26,"OK")</f>
        <v>OK</v>
      </c>
      <c r="I80" s="232" t="str">
        <f>+IF(OR($F$32='Master translation 1'!$Q$2,$F$34='Master translation 1'!$Q$2,'2. Basic annual contribution'!$F$27='Master translation 1'!$Q$2),'Master translation 1'!$Q$6,"")</f>
        <v/>
      </c>
      <c r="J80"/>
      <c r="K80" s="231"/>
      <c r="L80" s="232" t="s">
        <v>54</v>
      </c>
      <c r="M80" s="233" t="s">
        <v>9702</v>
      </c>
      <c r="N80" s="232" t="str">
        <f>IF(ISNUMBER('4. Risk adjustment'!E100),IF('4. Risk adjustment'!E100&gt;2,"NOK","OK"),'Master translation 1'!$Q$6)</f>
        <v>Not applicable</v>
      </c>
      <c r="O80" s="548" t="str">
        <f ca="1">+IF(ISBLANK(VLOOKUP(+"Tab6_Cell_"&amp;+REPLACE(REPLACE(CELL("address",O80),1,1,""),2,1,""),'Master translation'!$A$26:$S$867,HLOOKUP(VLOOKUP('1. General Information'!$H$13,'Master translation 1'!$S$2:$T$22,2,FALSE),'Master translation'!$E$23:$S$24,2,FALSE)+4,FALSE)),"",VLOOKUP(+"Tab6_Cell_"&amp;+REPLACE(REPLACE(CELL("address",O80),1,1,""),2,1,""),'Master translation'!$A$26:$S$867,HLOOKUP(VLOOKUP('1. General Information'!$H$13,'Master translation 1'!$S$2:$T$22,2,FALSE),'Master translation'!$E$23:$S$24,2,FALSE)+4,FALSE))</f>
        <v>Field 4A18: TRE/TA should be reported as decimal and not as percentage. Its value should be less than or equal to 2.</v>
      </c>
      <c r="P80" s="549"/>
      <c r="Q80" s="549"/>
      <c r="R80" s="550"/>
      <c r="S80" s="551" t="str">
        <f>+IF(OR($F$32='Master translation 1'!$Q$2,$F$34='Master translation 1'!$Q$2,'2. Basic annual contribution'!$F$27='Master translation 1'!$Q$2),'Master translation 1'!$Q$6,"")</f>
        <v/>
      </c>
      <c r="T80" s="552"/>
      <c r="U80" s="553"/>
    </row>
    <row r="81" spans="2:14" ht="60.75" customHeight="1" x14ac:dyDescent="0.25">
      <c r="B81" s="232" t="str">
        <f t="shared" si="4"/>
        <v>4</v>
      </c>
      <c r="C81" s="234" t="str">
        <f>'4. Risk adjustment'!B99</f>
        <v>4A17</v>
      </c>
      <c r="D81" s="239">
        <v>66</v>
      </c>
      <c r="E81" s="232" t="str">
        <f ca="1">'4. Risk adjustment'!C99</f>
        <v>b) Divided by CET1 Capital
(automatic - not to fill in)</v>
      </c>
      <c r="F81" s="357" t="str">
        <f>IF(ISBLANK('4. Risk adjustment'!E99),"",'4. Risk adjustment'!E99)</f>
        <v/>
      </c>
      <c r="G81" s="232" t="str">
        <f t="shared" si="7"/>
        <v>NOK</v>
      </c>
      <c r="H81" s="232" t="str">
        <f>IF(F81=0,'Master translation 1'!$Q$26,"OK")</f>
        <v>OK</v>
      </c>
      <c r="I81" s="232" t="str">
        <f>+IF(OR($F$32='Master translation 1'!$Q$2,$F$34='Master translation 1'!$Q$2,'2. Basic annual contribution'!$F$27='Master translation 1'!$Q$2),'Master translation 1'!$Q$6,"")</f>
        <v/>
      </c>
      <c r="J81"/>
      <c r="K81" s="231"/>
      <c r="L81" s="266"/>
      <c r="M81" s="224"/>
      <c r="N81" s="224"/>
    </row>
    <row r="82" spans="2:14" ht="25.5" customHeight="1" x14ac:dyDescent="0.25">
      <c r="B82" s="232" t="str">
        <f t="shared" si="4"/>
        <v>4</v>
      </c>
      <c r="C82" s="234" t="str">
        <f>'4. Risk adjustment'!B118</f>
        <v>4B7</v>
      </c>
      <c r="D82" s="239">
        <v>67</v>
      </c>
      <c r="E82" s="232" t="str">
        <f>'4. Risk adjustment'!C118</f>
        <v>Has the competent authority granted a waiver from the application of the NSFR risk indicator to the institution at individual level?</v>
      </c>
      <c r="F82" s="235" t="str">
        <f>IF(ISBLANK('4. Risk adjustment'!E118),"",'4. Risk adjustment'!E118)</f>
        <v/>
      </c>
      <c r="G82" s="232" t="str">
        <f>IF(F82="","NOK",IF(OR(EXACT(F82,'Master translation 1'!$Q$2),EXACT(F82,'Master translation 1'!$Q$3)),"OK","NOK, "&amp;VLOOKUP("Tab5_Cell_F23",'Master translation'!$A$26:$S$867,HLOOKUP(VLOOKUP('1. General Information'!$H$13,'Master translation 1'!$S$2:$T$22,2,FALSE),'Master translation'!$E$23:$S$24,2,FALSE)+4,FALSE)))</f>
        <v>NOK</v>
      </c>
      <c r="H82" s="232"/>
      <c r="I82" s="232" t="str">
        <f>+IF(OR($F$32='Master translation 1'!$Q$2,$F$34='Master translation 1'!$Q$2,'2. Basic annual contribution'!$F$27='Master translation 1'!$Q$2),'Master translation 1'!$Q$6,"")</f>
        <v/>
      </c>
      <c r="J82"/>
      <c r="K82" s="231"/>
      <c r="L82" s="266"/>
      <c r="M82" s="224"/>
      <c r="N82" s="224"/>
    </row>
    <row r="83" spans="2:14" ht="30.75" customHeight="1" x14ac:dyDescent="0.25">
      <c r="B83" s="232" t="str">
        <f t="shared" si="4"/>
        <v>4</v>
      </c>
      <c r="C83" s="234" t="str">
        <f>'4. Risk adjustment'!B119</f>
        <v>4B8</v>
      </c>
      <c r="D83" s="239">
        <v>68</v>
      </c>
      <c r="E83" s="232" t="str">
        <f>'4. Risk adjustment'!C119</f>
        <v>Reporting level of the NSFR risk indicator</v>
      </c>
      <c r="F83" s="235" t="str">
        <f>IF(ISBLANK('4. Risk adjustment'!E119),"",'4. Risk adjustment'!E119)</f>
        <v/>
      </c>
      <c r="G83" s="232" t="str">
        <f>IF(F83="","NOK",IF(OR(EXACT(F83,'Master translation 1'!$Q$8),EXACT(F83,'Master translation 1'!$Q$9),EXACT(F83,'Master translation 1'!$Q$10)),"OK","NOK, "&amp;VLOOKUP("Tab5_Cell_F23",'Master translation'!$A$26:$S$867,HLOOKUP(VLOOKUP('1. General Information'!$H$13,'Master translation 1'!$S$2:$T$22,2,FALSE),'Master translation'!$E$23:$S$24,2,FALSE)+4,FALSE)))</f>
        <v>NOK</v>
      </c>
      <c r="H83" s="232"/>
      <c r="I83" s="232" t="str">
        <f>+IF(OR($F$32='Master translation 1'!$Q$2,$F$34='Master translation 1'!$Q$2,'2. Basic annual contribution'!$F$27='Master translation 1'!$Q$2),'Master translation 1'!$Q$6,"")</f>
        <v/>
      </c>
      <c r="J83"/>
      <c r="K83" s="231"/>
      <c r="L83" s="266"/>
      <c r="M83" s="224"/>
      <c r="N83" s="224"/>
    </row>
    <row r="84" spans="2:14" ht="30.75" customHeight="1" x14ac:dyDescent="0.25">
      <c r="B84" s="232" t="str">
        <f t="shared" si="4"/>
        <v>4</v>
      </c>
      <c r="C84" s="234" t="str">
        <f>'4. Risk adjustment'!B120</f>
        <v>4B9</v>
      </c>
      <c r="D84" s="239">
        <v>69</v>
      </c>
      <c r="E84" s="232" t="str">
        <f>'4. Risk adjustment'!C120</f>
        <v>Name of the parent
(only in case of waiver)</v>
      </c>
      <c r="F84" s="235" t="str">
        <f>IF(ISBLANK('4. Risk adjustment'!E120),"",'4. Risk adjustment'!E120)</f>
        <v/>
      </c>
      <c r="G84" s="270" t="str">
        <f>IF(OR(AND($F$82='Master translation 1'!$Q$2,F83='Master translation 1'!$Q$9),AND($F$82='Master translation 1'!$Q$2,F84&lt;&gt;""),AND($F$82='Master translation 1'!$Q$3,F84="")),"OK","NOK")</f>
        <v>NOK</v>
      </c>
      <c r="H84" s="232"/>
      <c r="I84" s="232" t="str">
        <f>+IF(OR($F$32='Master translation 1'!$Q$2,$F$34='Master translation 1'!$Q$2,'2. Basic annual contribution'!$F$27='Master translation 1'!$Q$2),'Master translation 1'!$Q$6,"")</f>
        <v/>
      </c>
      <c r="J84"/>
      <c r="K84" s="231"/>
      <c r="L84" s="266"/>
      <c r="M84" s="224"/>
      <c r="N84" s="224"/>
    </row>
    <row r="85" spans="2:14" ht="51.75" customHeight="1" x14ac:dyDescent="0.25">
      <c r="B85" s="232" t="str">
        <f t="shared" si="4"/>
        <v>4</v>
      </c>
      <c r="C85" s="234" t="str">
        <f>'4. Risk adjustment'!B121</f>
        <v>4B10</v>
      </c>
      <c r="D85" s="239">
        <v>70</v>
      </c>
      <c r="E85" s="232" t="str">
        <f>'4. Risk adjustment'!C121</f>
        <v>LEI code of the parent
(only in case of waiver)</v>
      </c>
      <c r="F85" s="235" t="str">
        <f>IF(ISBLANK('4. Risk adjustment'!E121),"",'4. Risk adjustment'!E121)</f>
        <v/>
      </c>
      <c r="G85" s="270" t="str">
        <f>IF(OR(AND($F$82='Master translation 1'!$Q$2,F83='Master translation 1'!$Q$9),AND($F$82='Master translation 1'!$Q$2,F85&lt;&gt;""),AND($F$82='Master translation 1'!$Q$3,F85="")),"OK","NOK")</f>
        <v>NOK</v>
      </c>
      <c r="H85" s="232"/>
      <c r="I85" s="232" t="str">
        <f>+IF(OR($F$32='Master translation 1'!$Q$2,$F$34='Master translation 1'!$Q$2,'2. Basic annual contribution'!$F$27='Master translation 1'!$Q$2),'Master translation 1'!$Q$6,"")</f>
        <v/>
      </c>
      <c r="J85"/>
      <c r="K85" s="231"/>
      <c r="L85" s="266"/>
      <c r="M85" s="224"/>
      <c r="N85" s="224"/>
    </row>
    <row r="86" spans="2:14" ht="20.25" customHeight="1" x14ac:dyDescent="0.25">
      <c r="B86" s="232" t="str">
        <f t="shared" si="4"/>
        <v>4</v>
      </c>
      <c r="C86" s="234" t="str">
        <f>'4. Risk adjustment'!B122</f>
        <v>4B11</v>
      </c>
      <c r="D86" s="239">
        <v>71</v>
      </c>
      <c r="E86" s="232" t="str">
        <f>'4. Risk adjustment'!C122</f>
        <v>LEI code of the institutions which are part of the (sub-)consolidation
(only in case of waiver)</v>
      </c>
      <c r="F86" s="235" t="str">
        <f>IF(ISBLANK('4. Risk adjustment'!E122),"",'4. Risk adjustment'!E122)</f>
        <v/>
      </c>
      <c r="G86" s="270" t="str">
        <f>IF(OR(AND($F$82='Master translation 1'!$Q$2,F83='Master translation 1'!$Q$9),AND($F$82='Master translation 1'!$Q$2,F86&lt;&gt;""),AND($F$82='Master translation 1'!$Q$3,F86="")),"OK","NOK")</f>
        <v>NOK</v>
      </c>
      <c r="H86" s="232"/>
      <c r="I86" s="232" t="str">
        <f>+IF(OR($F$32='Master translation 1'!$Q$2,$F$34='Master translation 1'!$Q$2,'2. Basic annual contribution'!$F$27='Master translation 1'!$Q$2),'Master translation 1'!$Q$6,"")</f>
        <v/>
      </c>
      <c r="J86"/>
      <c r="K86" s="231"/>
      <c r="L86" s="266"/>
      <c r="M86" s="224"/>
      <c r="N86" s="224"/>
    </row>
    <row r="87" spans="2:14" x14ac:dyDescent="0.25">
      <c r="B87" s="232" t="str">
        <f t="shared" si="4"/>
        <v>4</v>
      </c>
      <c r="C87" s="234" t="str">
        <f>'4. Risk adjustment'!B123</f>
        <v>4B12</v>
      </c>
      <c r="D87" s="239">
        <v>72</v>
      </c>
      <c r="E87" s="232" t="str">
        <f>'4. Risk adjustment'!C123</f>
        <v>NSFR, at the reporting level selected in Field ID 4B8</v>
      </c>
      <c r="F87" s="364" t="str">
        <f>IF(ISBLANK('4. Risk adjustment'!E123),"",'4. Risk adjustment'!E123)</f>
        <v/>
      </c>
      <c r="G87" s="232" t="str">
        <f t="shared" ref="G87" si="8">IF(OR(F87="",NOT(ISNUMBER(F87))),"NOK","OK")</f>
        <v>NOK</v>
      </c>
      <c r="H87" s="232" t="str">
        <f>IF(F87=0,'Master translation 1'!$Q$26,"OK")</f>
        <v>OK</v>
      </c>
      <c r="I87" s="232" t="str">
        <f>+IF(OR($F$32='Master translation 1'!$Q$2,$F$34='Master translation 1'!$Q$2,'2. Basic annual contribution'!$F$27='Master translation 1'!$Q$2),'Master translation 1'!$Q$6,"")</f>
        <v/>
      </c>
      <c r="J87"/>
      <c r="K87" s="231"/>
      <c r="L87" s="266"/>
      <c r="M87" s="224"/>
      <c r="N87" s="224"/>
    </row>
    <row r="88" spans="2:14" ht="24.75" customHeight="1" x14ac:dyDescent="0.25">
      <c r="B88" s="232" t="str">
        <f t="shared" si="4"/>
        <v>4</v>
      </c>
      <c r="C88" s="234" t="str">
        <f>'4. Risk adjustment'!B131</f>
        <v>4C1</v>
      </c>
      <c r="D88" s="239">
        <v>73</v>
      </c>
      <c r="E88" s="232" t="str">
        <f>'4. Risk adjustment'!C131</f>
        <v>Has the competent authority granted a waiver from the reporting requirement to the institution at individual level?</v>
      </c>
      <c r="F88" s="235" t="str">
        <f>IF(ISBLANK('4. Risk adjustment'!E131),"",'4. Risk adjustment'!E131)</f>
        <v/>
      </c>
      <c r="G88" s="232" t="str">
        <f>IF(F88="","NOK",IF(OR(EXACT(F88,'Master translation 1'!$Q$2),EXACT(F88,'Master translation 1'!$Q$3)),"OK","NOK, "&amp;VLOOKUP("Tab5_Cell_F23",'Master translation'!$A$26:$S$867,HLOOKUP(VLOOKUP('1. General Information'!$H$13,'Master translation 1'!$S$2:$T$22,2,FALSE),'Master translation'!$E$23:$S$24,2,FALSE)+4,FALSE)))</f>
        <v>NOK</v>
      </c>
      <c r="H88" s="240"/>
      <c r="I88" s="232" t="str">
        <f>+IF(OR($F$32='Master translation 1'!$Q$2,$F$34='Master translation 1'!$Q$2,'2. Basic annual contribution'!$F$27='Master translation 1'!$Q$2),'Master translation 1'!$Q$6,"")</f>
        <v/>
      </c>
      <c r="J88"/>
      <c r="K88" s="231"/>
      <c r="L88" s="224"/>
      <c r="M88" s="224"/>
      <c r="N88" s="224"/>
    </row>
    <row r="89" spans="2:14" ht="40.5" customHeight="1" x14ac:dyDescent="0.25">
      <c r="B89" s="232" t="str">
        <f t="shared" si="4"/>
        <v>4</v>
      </c>
      <c r="C89" s="234" t="str">
        <f>'4. Risk adjustment'!B132</f>
        <v>4C2</v>
      </c>
      <c r="D89" s="239">
        <v>74</v>
      </c>
      <c r="E89" s="232" t="str">
        <f>'4. Risk adjustment'!C132</f>
        <v>Reporting level of the risk indicator</v>
      </c>
      <c r="F89" s="235" t="str">
        <f>IF(ISBLANK('4. Risk adjustment'!E132),"",'4. Risk adjustment'!E132)</f>
        <v/>
      </c>
      <c r="G89" s="232" t="str">
        <f>IF(F89="","NOK",IF(OR(EXACT(F89,'Master translation 1'!$Q$8),EXACT(F89,'Master translation 1'!$Q$9),EXACT(F89,'Master translation 1'!$Q$10)),"OK","NOK, "&amp;VLOOKUP("Tab5_Cell_F23",'Master translation'!$A$26:$S$867,HLOOKUP(VLOOKUP('1. General Information'!$H$13,'Master translation 1'!$S$2:$T$22,2,FALSE),'Master translation'!$E$23:$S$24,2,FALSE)+4,FALSE)))</f>
        <v>NOK</v>
      </c>
      <c r="H89" s="240"/>
      <c r="I89" s="232" t="str">
        <f>+IF(OR($F$32='Master translation 1'!$Q$2,$F$34='Master translation 1'!$Q$2,'2. Basic annual contribution'!$F$27='Master translation 1'!$Q$2),'Master translation 1'!$Q$6,"")</f>
        <v/>
      </c>
      <c r="J89"/>
      <c r="K89" s="231"/>
    </row>
    <row r="90" spans="2:14" ht="39" customHeight="1" x14ac:dyDescent="0.25">
      <c r="B90" s="232" t="str">
        <f t="shared" si="4"/>
        <v>4</v>
      </c>
      <c r="C90" s="234" t="str">
        <f>'4. Risk adjustment'!B133</f>
        <v>4C3</v>
      </c>
      <c r="D90" s="239">
        <v>75</v>
      </c>
      <c r="E90" s="232" t="str">
        <f>'4. Risk adjustment'!C133</f>
        <v>Name of the parent
(only in case of waiver)</v>
      </c>
      <c r="F90" s="235" t="str">
        <f>IF(ISBLANK('4. Risk adjustment'!E133),"",'4. Risk adjustment'!E133)</f>
        <v/>
      </c>
      <c r="G90" s="270" t="str">
        <f>IF(OR(AND($F$88='Master translation 1'!$Q$2,F89&lt;&gt;""),AND($F$88='Master translation 1'!$Q$2,F90&lt;&gt;""),AND($F$88='Master translation 1'!$Q$3,F90="")),"OK","NOK")</f>
        <v>NOK</v>
      </c>
      <c r="H90" s="240"/>
      <c r="I90" s="232" t="str">
        <f>+IF(OR($F$32='Master translation 1'!$Q$2,$F$34='Master translation 1'!$Q$2,'2. Basic annual contribution'!$F$27='Master translation 1'!$Q$2),'Master translation 1'!$Q$6,"")</f>
        <v/>
      </c>
      <c r="J90"/>
      <c r="K90" s="231"/>
    </row>
    <row r="91" spans="2:14" ht="53.25" customHeight="1" x14ac:dyDescent="0.25">
      <c r="B91" s="232" t="str">
        <f t="shared" si="4"/>
        <v>4</v>
      </c>
      <c r="C91" s="234" t="str">
        <f>'4. Risk adjustment'!B134</f>
        <v>4C4</v>
      </c>
      <c r="D91" s="239">
        <v>76</v>
      </c>
      <c r="E91" s="232" t="str">
        <f>'4. Risk adjustment'!C134</f>
        <v>LEI code of the parent
(only in case of waiver)</v>
      </c>
      <c r="F91" s="235" t="str">
        <f>IF(ISBLANK('4. Risk adjustment'!E134),"",'4. Risk adjustment'!E134)</f>
        <v/>
      </c>
      <c r="G91" s="270" t="str">
        <f>IF(OR(AND($F$88='Master translation 1'!$Q$2,F89&lt;&gt;""),AND($F$88='Master translation 1'!$Q$2,F91&lt;&gt;""),AND($F$88='Master translation 1'!$Q$3,F91="")),"OK","NOK")</f>
        <v>NOK</v>
      </c>
      <c r="H91" s="240"/>
      <c r="I91" s="232" t="str">
        <f>+IF(OR($F$32='Master translation 1'!$Q$2,$F$34='Master translation 1'!$Q$2,'2. Basic annual contribution'!$F$27='Master translation 1'!$Q$2),'Master translation 1'!$Q$6,"")</f>
        <v/>
      </c>
      <c r="J91"/>
      <c r="K91" s="231"/>
    </row>
    <row r="92" spans="2:14" ht="48.75" customHeight="1" x14ac:dyDescent="0.25">
      <c r="B92" s="232" t="str">
        <f t="shared" si="4"/>
        <v>4</v>
      </c>
      <c r="C92" s="234" t="str">
        <f>'4. Risk adjustment'!B135</f>
        <v>4C5</v>
      </c>
      <c r="D92" s="239">
        <v>77</v>
      </c>
      <c r="E92" s="232" t="str">
        <f>'4. Risk adjustment'!C135</f>
        <v>LEI code of the institutions which are part of the (sub-)consolidation
(only in case of waiver)</v>
      </c>
      <c r="F92" s="235" t="str">
        <f>IF(ISBLANK('4. Risk adjustment'!E135),"",'4. Risk adjustment'!E135)</f>
        <v/>
      </c>
      <c r="G92" s="270" t="str">
        <f>IF(OR(AND($F$88='Master translation 1'!$Q$2,F89&lt;&gt;""),AND($F$88='Master translation 1'!$Q$2,F92&lt;&gt;""),AND($F$88='Master translation 1'!$Q$3,F92="")),"OK","NOK")</f>
        <v>NOK</v>
      </c>
      <c r="H92" s="240"/>
      <c r="I92" s="232" t="str">
        <f>+IF(OR($F$32='Master translation 1'!$Q$2,$F$34='Master translation 1'!$Q$2,'2. Basic annual contribution'!$F$27='Master translation 1'!$Q$2),'Master translation 1'!$Q$6,"")</f>
        <v/>
      </c>
      <c r="J92"/>
      <c r="K92" s="231"/>
    </row>
    <row r="93" spans="2:14" ht="50.25" customHeight="1" x14ac:dyDescent="0.25">
      <c r="B93" s="232" t="str">
        <f t="shared" si="4"/>
        <v>4</v>
      </c>
      <c r="C93" s="234" t="str">
        <f>'4. Risk adjustment'!B136</f>
        <v>4C6</v>
      </c>
      <c r="D93" s="239">
        <v>78</v>
      </c>
      <c r="E93" s="232" t="str">
        <f>'4. Risk adjustment'!C136</f>
        <v>Total amount of interbank loans at the reporting level selected in Field ID 4C2</v>
      </c>
      <c r="F93" s="357" t="str">
        <f>IF(ISBLANK('4. Risk adjustment'!E136),"",'4. Risk adjustment'!E136)</f>
        <v/>
      </c>
      <c r="G93" s="232" t="str">
        <f t="shared" ref="G93:G97" si="9">IF(OR(F93="",NOT(ISNUMBER(F93))),"NOK","OK")</f>
        <v>NOK</v>
      </c>
      <c r="H93" s="232" t="str">
        <f>IF(F93=0,'Master translation 1'!$Q$26,"OK")</f>
        <v>OK</v>
      </c>
      <c r="I93" s="232" t="str">
        <f>+IF(OR($F$32='Master translation 1'!$Q$2,$F$34='Master translation 1'!$Q$2,'2. Basic annual contribution'!$F$27='Master translation 1'!$Q$2),'Master translation 1'!$Q$6,"")</f>
        <v/>
      </c>
      <c r="J93"/>
      <c r="K93" s="231"/>
    </row>
    <row r="94" spans="2:14" ht="59.25" customHeight="1" x14ac:dyDescent="0.25">
      <c r="B94" s="232" t="str">
        <f t="shared" si="4"/>
        <v>4</v>
      </c>
      <c r="C94" s="234" t="str">
        <f>'4. Risk adjustment'!B137</f>
        <v>4C7</v>
      </c>
      <c r="D94" s="239">
        <v>79</v>
      </c>
      <c r="E94" s="232" t="str">
        <f>'4. Risk adjustment'!C137</f>
        <v>Total amount of interbank deposits at the reporting level selected in Field ID 4C2</v>
      </c>
      <c r="F94" s="357" t="str">
        <f>IF(ISBLANK('4. Risk adjustment'!E137),"",'4. Risk adjustment'!E137)</f>
        <v/>
      </c>
      <c r="G94" s="232" t="str">
        <f t="shared" si="9"/>
        <v>NOK</v>
      </c>
      <c r="H94" s="232" t="str">
        <f>IF(F94=0,'Master translation 1'!$Q$26,"OK")</f>
        <v>OK</v>
      </c>
      <c r="I94" s="232" t="str">
        <f>+IF(OR($F$32='Master translation 1'!$Q$2,$F$34='Master translation 1'!$Q$2,'2. Basic annual contribution'!$F$27='Master translation 1'!$Q$2),'Master translation 1'!$Q$6,"")</f>
        <v/>
      </c>
      <c r="J94"/>
      <c r="K94" s="231"/>
    </row>
    <row r="95" spans="2:14" ht="45.75" customHeight="1" x14ac:dyDescent="0.25">
      <c r="B95" s="232" t="str">
        <f t="shared" si="4"/>
        <v>4</v>
      </c>
      <c r="C95" s="234" t="str">
        <f>'4. Risk adjustment'!B146</f>
        <v>4D1</v>
      </c>
      <c r="D95" s="239">
        <v>80</v>
      </c>
      <c r="E95" s="232" t="str">
        <f>'4. Risk adjustment'!C146</f>
        <v>Risk exposure amount for market risk on traded debt instruments and equity, at the reporting level selected in Field ID 4A9</v>
      </c>
      <c r="F95" s="357" t="str">
        <f>IF(ISBLANK('4. Risk adjustment'!E146),"",'4. Risk adjustment'!E146)</f>
        <v/>
      </c>
      <c r="G95" s="232" t="str">
        <f t="shared" si="9"/>
        <v>NOK</v>
      </c>
      <c r="H95" s="232"/>
      <c r="I95" s="232" t="str">
        <f>+IF(OR($F$32='Master translation 1'!$Q$2,$F$34='Master translation 1'!$Q$2,'2. Basic annual contribution'!$F$27='Master translation 1'!$Q$2),'Master translation 1'!$Q$6,"")</f>
        <v/>
      </c>
      <c r="J95"/>
      <c r="K95" s="231"/>
    </row>
    <row r="96" spans="2:14" ht="39.75" customHeight="1" x14ac:dyDescent="0.25">
      <c r="B96" s="232" t="str">
        <f t="shared" si="4"/>
        <v>4</v>
      </c>
      <c r="C96" s="234" t="str">
        <f>'4. Risk adjustment'!B154</f>
        <v>4D5</v>
      </c>
      <c r="D96" s="239">
        <v>81</v>
      </c>
      <c r="E96" s="232" t="str">
        <f>'4. Risk adjustment'!C154</f>
        <v>Total off-balance sheet nominal amount, at the reporting level selected in Field ID 4A9</v>
      </c>
      <c r="F96" s="357" t="str">
        <f>IF(ISBLANK('4. Risk adjustment'!E154),"",'4. Risk adjustment'!E154)</f>
        <v/>
      </c>
      <c r="G96" s="232" t="str">
        <f t="shared" si="9"/>
        <v>NOK</v>
      </c>
      <c r="H96" s="232"/>
      <c r="I96" s="232" t="str">
        <f>+IF(OR($F$32='Master translation 1'!$Q$2,$F$34='Master translation 1'!$Q$2,'2. Basic annual contribution'!$F$27='Master translation 1'!$Q$2),'Master translation 1'!$Q$6,"")</f>
        <v/>
      </c>
      <c r="J96"/>
      <c r="K96" s="231"/>
    </row>
    <row r="97" spans="2:23" ht="58.5" customHeight="1" x14ac:dyDescent="0.25">
      <c r="B97" s="232" t="str">
        <f t="shared" si="4"/>
        <v>4</v>
      </c>
      <c r="C97" s="234" t="str">
        <f>'4. Risk adjustment'!B162</f>
        <v>4D9</v>
      </c>
      <c r="D97" s="239">
        <v>82</v>
      </c>
      <c r="E97" s="232" t="str">
        <f>'4. Risk adjustment'!C162</f>
        <v>Total derivative exposure, at the reporting level selected in Field ID 4A9</v>
      </c>
      <c r="F97" s="357" t="str">
        <f>IF(ISBLANK('4. Risk adjustment'!E162),"",'4. Risk adjustment'!E162)</f>
        <v/>
      </c>
      <c r="G97" s="232" t="str">
        <f t="shared" si="9"/>
        <v>NOK</v>
      </c>
      <c r="H97" s="232"/>
      <c r="I97" s="232" t="str">
        <f>+IF(OR($F$32='Master translation 1'!$Q$2,$F$34='Master translation 1'!$Q$2,'2. Basic annual contribution'!$F$27='Master translation 1'!$Q$2),'Master translation 1'!$Q$6,"")</f>
        <v/>
      </c>
      <c r="J97"/>
      <c r="K97" s="231"/>
    </row>
    <row r="98" spans="2:23" ht="40.5" customHeight="1" x14ac:dyDescent="0.25">
      <c r="B98" s="232" t="str">
        <f t="shared" si="4"/>
        <v>4</v>
      </c>
      <c r="C98" s="234" t="str">
        <f>'4. Risk adjustment'!B163</f>
        <v>4D10</v>
      </c>
      <c r="D98" s="239">
        <v>83</v>
      </c>
      <c r="E98" s="232" t="str">
        <f>'4. Risk adjustment'!C163</f>
        <v>Of which: derivatives cleared through a central counterparty (CCP), at the reporting level selected in Field ID 4D9</v>
      </c>
      <c r="F98" s="365" t="str">
        <f>IF(ISBLANK('4. Risk adjustment'!E163),"",'4. Risk adjustment'!E163)</f>
        <v/>
      </c>
      <c r="G98" s="232" t="str">
        <f>IF(OR(F98="",NOT(ISNUMBER(F98))),"NOK","OK")</f>
        <v>NOK</v>
      </c>
      <c r="H98" s="232"/>
      <c r="I98" s="232" t="str">
        <f>+IF(OR($F$32='Master translation 1'!$Q$2,$F$34='Master translation 1'!$Q$2,'2. Basic annual contribution'!$F$27='Master translation 1'!$Q$2),'Master translation 1'!$Q$6,"")</f>
        <v/>
      </c>
      <c r="J98"/>
      <c r="K98" s="231"/>
    </row>
    <row r="99" spans="2:23" ht="61.5" customHeight="1" x14ac:dyDescent="0.25">
      <c r="B99" s="232" t="str">
        <f t="shared" si="4"/>
        <v>4</v>
      </c>
      <c r="C99" s="234" t="str">
        <f>'4. Risk adjustment'!B186</f>
        <v>4D14</v>
      </c>
      <c r="D99" s="239">
        <v>84</v>
      </c>
      <c r="E99" s="232" t="str">
        <f>'4. Risk adjustment'!C186</f>
        <v>Name of the IPS
(only if Yes above)</v>
      </c>
      <c r="F99" s="235" t="str">
        <f>IF(ISBLANK('4. Risk adjustment'!E186),"",'4. Risk adjustment'!E186)</f>
        <v/>
      </c>
      <c r="G99" s="270" t="str">
        <f>IF(OR(AND($F$28='Master translation 1'!$Q$2,F99&lt;&gt;""),AND($F$28='Master translation 1'!$Q$3,F99=""),AND($F$28='Master translation 1'!Q6,F99="")),"OK","NOK")</f>
        <v>NOK</v>
      </c>
      <c r="H99" s="232"/>
      <c r="I99" s="232" t="str">
        <f>+IF(OR($F$32='Master translation 1'!$Q$2,$F$34='Master translation 1'!$Q$2,'2. Basic annual contribution'!$F$27='Master translation 1'!$Q$2),'Master translation 1'!$Q$6,"")</f>
        <v/>
      </c>
      <c r="J99"/>
      <c r="K99" s="231"/>
    </row>
    <row r="100" spans="2:23" ht="53.25" customHeight="1" x14ac:dyDescent="0.25">
      <c r="B100" s="232" t="str">
        <f t="shared" si="4"/>
        <v>4</v>
      </c>
      <c r="C100" s="234" t="str">
        <f>'4. Risk adjustment'!B192</f>
        <v>4D17</v>
      </c>
      <c r="D100" s="239">
        <v>85</v>
      </c>
      <c r="E100" s="232" t="str">
        <f>'4. Risk adjustment'!C192</f>
        <v>Does the institution meet the three conditions specified for this field (see definitions and guidance) at the reference date?</v>
      </c>
      <c r="F100" s="235" t="str">
        <f>IF(ISBLANK('4. Risk adjustment'!E192),"",'4. Risk adjustment'!E192)</f>
        <v/>
      </c>
      <c r="G100" s="232" t="str">
        <f>IF(F100="","NOK",IF(OR(EXACT(F100,'Master translation 1'!$Q$2),EXACT(F100,'Master translation 1'!$Q$3)),"OK","NOK, "&amp;VLOOKUP("Tab5_Cell_F23",'Master translation'!$A$26:$S$867,HLOOKUP(VLOOKUP('1. General Information'!$H$13,'Master translation 1'!$S$2:$T$22,2,FALSE),'Master translation'!$E$23:$S$24,2,FALSE)+4,FALSE)))</f>
        <v>NOK</v>
      </c>
      <c r="H100" s="232"/>
      <c r="I100" s="232" t="str">
        <f>+IF(OR($F$32='Master translation 1'!$Q$2,$F$34='Master translation 1'!$Q$2,'2. Basic annual contribution'!$F$27='Master translation 1'!$Q$2),'Master translation 1'!$Q$6,"")</f>
        <v/>
      </c>
      <c r="J100"/>
      <c r="K100" s="231"/>
    </row>
    <row r="101" spans="2:23" ht="30" x14ac:dyDescent="0.25">
      <c r="B101" s="232" t="str">
        <f t="shared" si="4"/>
        <v>4</v>
      </c>
      <c r="C101" s="234" t="str">
        <f>'4. Risk adjustment'!B193</f>
        <v>4D18</v>
      </c>
      <c r="D101" s="239">
        <v>86</v>
      </c>
      <c r="E101" s="232" t="str">
        <f>'4. Risk adjustment'!C193</f>
        <v>For institutions that are part of a group: Name of the EU parent
(to fill in even if 'No' above)</v>
      </c>
      <c r="F101" s="235" t="str">
        <f>IF(ISBLANK('4. Risk adjustment'!E193),"",'4. Risk adjustment'!E193)</f>
        <v/>
      </c>
      <c r="G101" s="270" t="str">
        <f>IF(F101="",'Master translation 1'!$Q$26,"OK")</f>
        <v>Warning</v>
      </c>
      <c r="H101" s="232"/>
      <c r="I101" s="232" t="str">
        <f>+IF(OR($F$32='Master translation 1'!$Q$2,$F$34='Master translation 1'!$Q$2,'2. Basic annual contribution'!$F$27='Master translation 1'!$Q$2),'Master translation 1'!$Q$6,"")</f>
        <v/>
      </c>
      <c r="J101"/>
      <c r="K101" s="231"/>
    </row>
    <row r="102" spans="2:23" ht="30" x14ac:dyDescent="0.25">
      <c r="B102" s="232" t="str">
        <f t="shared" si="4"/>
        <v>4</v>
      </c>
      <c r="C102" s="234" t="str">
        <f>'4. Risk adjustment'!B194</f>
        <v>4D19</v>
      </c>
      <c r="D102" s="239">
        <v>87</v>
      </c>
      <c r="E102" s="232" t="str">
        <f>'4. Risk adjustment'!C194</f>
        <v>For institutions that are part of a group: LEI code of the EU parent
(to fill in even if 'No' above)</v>
      </c>
      <c r="F102" s="235" t="str">
        <f>IF(ISBLANK('4. Risk adjustment'!E194),"",'4. Risk adjustment'!E194)</f>
        <v/>
      </c>
      <c r="G102" s="270" t="str">
        <f>IF(F102="",'Master translation 1'!$Q$26,"OK")</f>
        <v>Warning</v>
      </c>
      <c r="H102" s="232"/>
      <c r="I102" s="232" t="str">
        <f>+IF(OR($F$32='Master translation 1'!$Q$2,$F$34='Master translation 1'!$Q$2,'2. Basic annual contribution'!$F$27='Master translation 1'!$Q$2),'Master translation 1'!$Q$6,"")</f>
        <v/>
      </c>
      <c r="J102"/>
      <c r="K102" s="231"/>
      <c r="N102"/>
      <c r="O102"/>
      <c r="P102"/>
    </row>
    <row r="103" spans="2:23" x14ac:dyDescent="0.25">
      <c r="K103" s="231"/>
      <c r="N103" s="18"/>
      <c r="O103" s="18"/>
    </row>
    <row r="104" spans="2:23" x14ac:dyDescent="0.25">
      <c r="K104" s="231"/>
    </row>
    <row r="105" spans="2:23" x14ac:dyDescent="0.25">
      <c r="K105" s="231"/>
    </row>
    <row r="107" spans="2:23" hidden="1" outlineLevel="1" x14ac:dyDescent="0.25">
      <c r="J107" s="231"/>
    </row>
    <row r="108" spans="2:23" ht="18.75" hidden="1" outlineLevel="1" x14ac:dyDescent="0.25">
      <c r="B108" s="225" t="str">
        <f ca="1">+VLOOKUP(+"Tab6_Cell_"&amp;+REPLACE(REPLACE(CELL("address",B108),1,1,""),2,1,""),'Master translation'!$A$26:$S$862,HLOOKUP(VLOOKUP('1. General Information'!$H$13,'Master translation 1'!$S$2:$T$22,2,FALSE),'Master translation'!$E$23:$S$24,2,FALSE)+4,FALSE)</f>
        <v>Section C</v>
      </c>
      <c r="C108" s="241"/>
      <c r="D108" s="241"/>
      <c r="E108" s="242"/>
      <c r="F108" s="241"/>
      <c r="G108" s="242"/>
      <c r="H108" s="243"/>
      <c r="J108" s="231"/>
      <c r="L108"/>
      <c r="M108"/>
      <c r="N108"/>
      <c r="O108"/>
      <c r="P108"/>
      <c r="Q108"/>
    </row>
    <row r="109" spans="2:23" hidden="1" outlineLevel="1" x14ac:dyDescent="0.25">
      <c r="B109" s="2"/>
      <c r="C109" s="2"/>
      <c r="D109" s="2"/>
      <c r="E109" s="2"/>
      <c r="F109" s="2"/>
      <c r="G109" s="2"/>
      <c r="H109" s="2"/>
      <c r="J109" s="231"/>
      <c r="K109"/>
      <c r="L109"/>
      <c r="M109"/>
      <c r="N109"/>
      <c r="O109"/>
      <c r="P109"/>
      <c r="Q109"/>
    </row>
    <row r="110" spans="2:23" customFormat="1" ht="60" hidden="1" outlineLevel="1" x14ac:dyDescent="0.25">
      <c r="B110" s="232" t="str">
        <f t="shared" ref="B110:B129" si="10">LEFT(C110,1)</f>
        <v>2</v>
      </c>
      <c r="C110" s="234" t="str">
        <f>+'2. Basic annual contribution'!B43</f>
        <v>2C5</v>
      </c>
      <c r="D110" s="234"/>
      <c r="E110" s="234" t="str">
        <f>+'2. Basic annual contribution'!C43</f>
        <v>Liabilities arising from all derivative contracts (excluding credit derivatives) valued in accordance with the leverage ratio methodology after floor
(automatic - not to be filled in)</v>
      </c>
      <c r="F110" s="268" t="str">
        <f>+'2. Basic annual contribution'!F43</f>
        <v/>
      </c>
      <c r="G110" s="328">
        <f>IF(ISNUMBER(F110),F110,0)</f>
        <v>0</v>
      </c>
      <c r="H110" s="2"/>
      <c r="I110" s="1"/>
      <c r="J110" s="231"/>
      <c r="R110" s="1"/>
      <c r="S110" s="1"/>
      <c r="T110" s="1"/>
      <c r="U110" s="1"/>
      <c r="V110" s="1"/>
      <c r="W110" s="224"/>
    </row>
    <row r="111" spans="2:23" customFormat="1" ht="45" hidden="1" outlineLevel="1" x14ac:dyDescent="0.25">
      <c r="B111" s="232" t="str">
        <f t="shared" si="10"/>
        <v>2</v>
      </c>
      <c r="C111" s="234" t="str">
        <f>+'2. Basic annual contribution'!B44</f>
        <v>2C6</v>
      </c>
      <c r="D111" s="234"/>
      <c r="E111" s="234" t="str">
        <f>+'2. Basic annual contribution'!C44</f>
        <v>Total liabilities after adjustment of liabilities arising from all derivative contracts (excluding credit derivatives) 
(automatic - not to be filled in)</v>
      </c>
      <c r="F111" s="268" t="str">
        <f>+'2. Basic annual contribution'!F44</f>
        <v/>
      </c>
      <c r="G111" s="328">
        <f t="shared" ref="G111:G129" si="11">IF(ISNUMBER(F111),F111,0)</f>
        <v>0</v>
      </c>
      <c r="H111" s="2"/>
      <c r="I111" s="2"/>
      <c r="J111" s="231"/>
      <c r="K111" s="1"/>
      <c r="R111" s="1"/>
      <c r="S111" s="1"/>
      <c r="T111" s="1"/>
      <c r="U111" s="1"/>
      <c r="V111" s="1"/>
      <c r="W111" s="224"/>
    </row>
    <row r="112" spans="2:23" customFormat="1" ht="45" hidden="1" outlineLevel="1" x14ac:dyDescent="0.25">
      <c r="B112" s="232" t="str">
        <f t="shared" si="10"/>
        <v>3</v>
      </c>
      <c r="C112" s="234" t="str">
        <f>'3. Deductions'!B34</f>
        <v>3A4</v>
      </c>
      <c r="D112" s="234"/>
      <c r="E112" s="234" t="str">
        <f>'3. Deductions'!C34</f>
        <v>Adjusted value of qualifying liabilities related to clearing activities arising from derivatives
(automatic - not to fill in)</v>
      </c>
      <c r="F112" s="268" t="str">
        <f>'3. Deductions'!F34</f>
        <v/>
      </c>
      <c r="G112" s="328">
        <f>IF(ISNUMBER(F112),F112,0)</f>
        <v>0</v>
      </c>
      <c r="H112" s="2"/>
      <c r="I112" s="2"/>
      <c r="J112" s="231"/>
      <c r="K112" s="1"/>
      <c r="R112" s="1"/>
      <c r="S112" s="1"/>
      <c r="T112" s="1"/>
      <c r="U112" s="1"/>
      <c r="V112" s="1"/>
      <c r="W112" s="224"/>
    </row>
    <row r="113" spans="2:23" hidden="1" outlineLevel="1" x14ac:dyDescent="0.25">
      <c r="B113" s="232" t="str">
        <f t="shared" si="10"/>
        <v>3</v>
      </c>
      <c r="C113" s="234" t="str">
        <f>'3. Deductions'!B42</f>
        <v>3A6</v>
      </c>
      <c r="D113" s="234"/>
      <c r="E113" s="234" t="str">
        <f>'3. Deductions'!C42</f>
        <v>Of which: arising from derivatives</v>
      </c>
      <c r="F113" s="268">
        <f>'3. Deductions'!F42</f>
        <v>0</v>
      </c>
      <c r="G113" s="328">
        <f t="shared" si="11"/>
        <v>0</v>
      </c>
      <c r="H113" s="2"/>
      <c r="I113" s="2"/>
      <c r="J113" s="231"/>
      <c r="L113"/>
      <c r="M113"/>
      <c r="N113"/>
      <c r="O113"/>
      <c r="P113"/>
      <c r="Q113"/>
    </row>
    <row r="114" spans="2:23" ht="45" hidden="1" outlineLevel="1" x14ac:dyDescent="0.25">
      <c r="B114" s="232" t="str">
        <f t="shared" si="10"/>
        <v>3</v>
      </c>
      <c r="C114" s="234" t="str">
        <f>'3. Deductions'!B44</f>
        <v>3A8</v>
      </c>
      <c r="D114" s="234"/>
      <c r="E114" s="234" t="str">
        <f>'3. Deductions'!C44</f>
        <v>Total deductible amount of qualifying liabilities related to clearing activities
(automatic - not to fill in)</v>
      </c>
      <c r="F114" s="268" t="str">
        <f>'3. Deductions'!F44</f>
        <v/>
      </c>
      <c r="G114" s="328">
        <f t="shared" si="11"/>
        <v>0</v>
      </c>
      <c r="H114" s="2"/>
      <c r="I114" s="2"/>
      <c r="J114" s="231"/>
      <c r="R114"/>
      <c r="S114"/>
      <c r="T114"/>
      <c r="U114"/>
    </row>
    <row r="115" spans="2:23" ht="45" hidden="1" outlineLevel="1" x14ac:dyDescent="0.25">
      <c r="B115" s="232" t="str">
        <f t="shared" si="10"/>
        <v>3</v>
      </c>
      <c r="C115" s="234" t="str">
        <f>'3. Deductions'!B60</f>
        <v>3B4</v>
      </c>
      <c r="D115" s="234"/>
      <c r="E115" s="234" t="str">
        <f>+'3. Deductions'!C60</f>
        <v>Adjusted value of qualifying liabilities related to CSD activities arising from derivatives
(automatic - not to fill in)</v>
      </c>
      <c r="F115" s="269" t="str">
        <f>+'3. Deductions'!F60</f>
        <v/>
      </c>
      <c r="G115" s="328">
        <f t="shared" si="11"/>
        <v>0</v>
      </c>
      <c r="H115" s="2"/>
      <c r="I115" s="2"/>
      <c r="J115" s="231"/>
      <c r="R115"/>
      <c r="S115"/>
      <c r="T115"/>
      <c r="U115"/>
    </row>
    <row r="116" spans="2:23" hidden="1" outlineLevel="1" x14ac:dyDescent="0.25">
      <c r="B116" s="232" t="str">
        <f t="shared" si="10"/>
        <v>3</v>
      </c>
      <c r="C116" s="234" t="str">
        <f>'3. Deductions'!B68</f>
        <v>3B6</v>
      </c>
      <c r="D116" s="234"/>
      <c r="E116" s="234" t="str">
        <f>+'3. Deductions'!C68</f>
        <v>Of which: arising from derivatives</v>
      </c>
      <c r="F116" s="269">
        <f>+'3. Deductions'!F68</f>
        <v>0</v>
      </c>
      <c r="G116" s="328">
        <f t="shared" si="11"/>
        <v>0</v>
      </c>
      <c r="H116" s="2"/>
      <c r="I116" s="2"/>
      <c r="J116" s="231"/>
      <c r="R116"/>
      <c r="S116"/>
      <c r="T116"/>
      <c r="U116"/>
    </row>
    <row r="117" spans="2:23" ht="45" hidden="1" outlineLevel="1" x14ac:dyDescent="0.25">
      <c r="B117" s="232" t="str">
        <f t="shared" si="10"/>
        <v>3</v>
      </c>
      <c r="C117" s="234" t="str">
        <f>'3. Deductions'!B70</f>
        <v>3B8</v>
      </c>
      <c r="D117" s="234"/>
      <c r="E117" s="234" t="str">
        <f>+'3. Deductions'!C70</f>
        <v>Total deductible amount of qualifying liabilities related to CSD activities
(automatic - not to fill in)</v>
      </c>
      <c r="F117" s="269" t="str">
        <f>+'3. Deductions'!F70</f>
        <v/>
      </c>
      <c r="G117" s="328">
        <f t="shared" si="11"/>
        <v>0</v>
      </c>
      <c r="H117" s="2"/>
      <c r="J117" s="231"/>
      <c r="R117"/>
      <c r="S117"/>
      <c r="T117"/>
      <c r="U117"/>
    </row>
    <row r="118" spans="2:23" ht="45" hidden="1" outlineLevel="1" x14ac:dyDescent="0.25">
      <c r="B118" s="232" t="str">
        <f t="shared" si="10"/>
        <v>3</v>
      </c>
      <c r="C118" s="234" t="str">
        <f>'3. Deductions'!B86</f>
        <v>3C4</v>
      </c>
      <c r="D118" s="234"/>
      <c r="E118" s="234" t="str">
        <f>+'3. Deductions'!C86</f>
        <v>Adjusted value of qualifying liabilities that arise by virtue of holding client assets or client money arising from derivatives
(automatic - not to fill in)</v>
      </c>
      <c r="F118" s="269" t="str">
        <f>+'3. Deductions'!F86</f>
        <v/>
      </c>
      <c r="G118" s="328">
        <f t="shared" si="11"/>
        <v>0</v>
      </c>
      <c r="H118" s="2"/>
      <c r="J118" s="231"/>
      <c r="R118"/>
      <c r="S118"/>
      <c r="T118"/>
      <c r="U118"/>
    </row>
    <row r="119" spans="2:23" hidden="1" outlineLevel="1" x14ac:dyDescent="0.25">
      <c r="B119" s="232" t="str">
        <f t="shared" si="10"/>
        <v>3</v>
      </c>
      <c r="C119" s="234" t="str">
        <f>'3. Deductions'!B94</f>
        <v>3C6</v>
      </c>
      <c r="D119" s="234"/>
      <c r="E119" s="234" t="str">
        <f>+'3. Deductions'!C94</f>
        <v>Of which: arising from derivatives</v>
      </c>
      <c r="F119" s="269">
        <f>+'3. Deductions'!F94</f>
        <v>0</v>
      </c>
      <c r="G119" s="328">
        <f t="shared" si="11"/>
        <v>0</v>
      </c>
      <c r="H119" s="2"/>
      <c r="J119" s="231"/>
      <c r="R119"/>
      <c r="S119"/>
      <c r="T119"/>
      <c r="U119"/>
    </row>
    <row r="120" spans="2:23" ht="45" hidden="1" outlineLevel="1" x14ac:dyDescent="0.25">
      <c r="B120" s="232" t="str">
        <f t="shared" si="10"/>
        <v>3</v>
      </c>
      <c r="C120" s="234" t="str">
        <f>'3. Deductions'!B96</f>
        <v>3C8</v>
      </c>
      <c r="D120" s="234"/>
      <c r="E120" s="234" t="str">
        <f>+'3. Deductions'!C96</f>
        <v>Total deductible amount of qualifying liabilities that arise by virtue of holding client assets or client money
(automatic - not to fill in)</v>
      </c>
      <c r="F120" s="269" t="str">
        <f>+'3. Deductions'!F96</f>
        <v/>
      </c>
      <c r="G120" s="328">
        <f t="shared" si="11"/>
        <v>0</v>
      </c>
      <c r="H120" s="2"/>
      <c r="J120" s="231"/>
      <c r="R120"/>
      <c r="S120"/>
      <c r="T120"/>
      <c r="U120"/>
      <c r="V120"/>
      <c r="W120" s="265"/>
    </row>
    <row r="121" spans="2:23" ht="45" hidden="1" outlineLevel="1" x14ac:dyDescent="0.25">
      <c r="B121" s="232" t="str">
        <f t="shared" si="10"/>
        <v>3</v>
      </c>
      <c r="C121" s="234" t="str">
        <f>'3. Deductions'!B112</f>
        <v>3D4</v>
      </c>
      <c r="D121" s="234"/>
      <c r="E121" s="234" t="str">
        <f>+'3. Deductions'!C112</f>
        <v>Adjusted value of qualifying liabilities that arise from promotional loans arising from derivatives
(automatic - not to fill in)</v>
      </c>
      <c r="F121" s="269" t="str">
        <f>+'3. Deductions'!F112</f>
        <v/>
      </c>
      <c r="G121" s="328">
        <f t="shared" si="11"/>
        <v>0</v>
      </c>
      <c r="H121" s="2"/>
      <c r="J121" s="231"/>
      <c r="R121"/>
      <c r="S121"/>
      <c r="T121"/>
      <c r="U121"/>
      <c r="V121"/>
      <c r="W121" s="265"/>
    </row>
    <row r="122" spans="2:23" hidden="1" outlineLevel="1" x14ac:dyDescent="0.25">
      <c r="B122" s="232" t="str">
        <f t="shared" si="10"/>
        <v>3</v>
      </c>
      <c r="C122" s="234" t="str">
        <f>'3. Deductions'!B120</f>
        <v>3D6</v>
      </c>
      <c r="D122" s="234"/>
      <c r="E122" s="234" t="str">
        <f>+'3. Deductions'!C120</f>
        <v>Of which: arising from derivatives</v>
      </c>
      <c r="F122" s="269">
        <f>+'3. Deductions'!F120</f>
        <v>0</v>
      </c>
      <c r="G122" s="328">
        <f t="shared" si="11"/>
        <v>0</v>
      </c>
      <c r="H122" s="2"/>
      <c r="J122" s="231"/>
      <c r="R122"/>
      <c r="S122"/>
      <c r="T122"/>
      <c r="U122"/>
      <c r="V122"/>
      <c r="W122" s="265"/>
    </row>
    <row r="123" spans="2:23" ht="45" hidden="1" outlineLevel="1" x14ac:dyDescent="0.25">
      <c r="B123" s="232" t="str">
        <f t="shared" si="10"/>
        <v>3</v>
      </c>
      <c r="C123" s="234" t="str">
        <f>'3. Deductions'!B122</f>
        <v>3D8</v>
      </c>
      <c r="D123" s="234"/>
      <c r="E123" s="234" t="str">
        <f>+'3. Deductions'!C122</f>
        <v>Total deductible amount of qualifying liabilities that arise from promotional loans
(automatic - not to fill in)</v>
      </c>
      <c r="F123" s="269" t="str">
        <f>+'3. Deductions'!F122</f>
        <v/>
      </c>
      <c r="G123" s="328">
        <f t="shared" si="11"/>
        <v>0</v>
      </c>
      <c r="H123" s="2"/>
      <c r="J123" s="231"/>
    </row>
    <row r="124" spans="2:23" ht="45" hidden="1" outlineLevel="1" x14ac:dyDescent="0.25">
      <c r="B124" s="232" t="str">
        <f t="shared" si="10"/>
        <v>3</v>
      </c>
      <c r="C124" s="234" t="str">
        <f>'3. Deductions'!B138</f>
        <v>3E4</v>
      </c>
      <c r="D124" s="234"/>
      <c r="E124" s="234" t="str">
        <f>+'3. Deductions'!C138</f>
        <v>Adjusted value of qualifying IPS liabilities arising from derivatives that arise from a qualifying IPS member
(automatic - not to fill in)</v>
      </c>
      <c r="F124" s="268" t="str">
        <f>+'3. Deductions'!F138</f>
        <v/>
      </c>
      <c r="G124" s="328">
        <f t="shared" si="11"/>
        <v>0</v>
      </c>
      <c r="H124" s="2"/>
      <c r="J124" s="231"/>
    </row>
    <row r="125" spans="2:23" hidden="1" outlineLevel="1" x14ac:dyDescent="0.25">
      <c r="B125" s="232" t="str">
        <f t="shared" si="10"/>
        <v>3</v>
      </c>
      <c r="C125" s="234" t="str">
        <f>'3. Deductions'!B146</f>
        <v>3E6</v>
      </c>
      <c r="D125" s="234"/>
      <c r="E125" s="234" t="str">
        <f>+'3. Deductions'!C146</f>
        <v>Of which: arising from derivatives</v>
      </c>
      <c r="F125" s="268">
        <f>+'3. Deductions'!F146</f>
        <v>0</v>
      </c>
      <c r="G125" s="328">
        <f t="shared" si="11"/>
        <v>0</v>
      </c>
      <c r="H125" s="2"/>
      <c r="J125" s="231"/>
    </row>
    <row r="126" spans="2:23" ht="45" hidden="1" outlineLevel="1" x14ac:dyDescent="0.25">
      <c r="B126" s="232" t="str">
        <f t="shared" si="10"/>
        <v>3</v>
      </c>
      <c r="C126" s="234" t="str">
        <f>'3. Deductions'!B163</f>
        <v>3E11</v>
      </c>
      <c r="D126" s="234"/>
      <c r="E126" s="234" t="str">
        <f>+'3. Deductions'!C163</f>
        <v>Total deductible amount of assets and liabilities arising from qualifying IPS liabilities
(automatic - not to fill in)</v>
      </c>
      <c r="F126" s="268" t="str">
        <f>+'3. Deductions'!F163</f>
        <v/>
      </c>
      <c r="G126" s="328">
        <f t="shared" si="11"/>
        <v>0</v>
      </c>
      <c r="H126" s="2"/>
      <c r="J126" s="231"/>
      <c r="M126" s="1" t="s">
        <v>115</v>
      </c>
    </row>
    <row r="127" spans="2:23" ht="45" hidden="1" outlineLevel="1" x14ac:dyDescent="0.25">
      <c r="B127" s="232" t="str">
        <f t="shared" si="10"/>
        <v>3</v>
      </c>
      <c r="C127" s="234" t="str">
        <f>'3. Deductions'!B177</f>
        <v>3F4</v>
      </c>
      <c r="D127" s="234"/>
      <c r="E127" s="234" t="str">
        <f>+'3. Deductions'!C177</f>
        <v>Adjusted value of qualifying intragroup liabilities arising from derivatives
(automatic - not to fill in)</v>
      </c>
      <c r="F127" s="268" t="str">
        <f>+'3. Deductions'!F177</f>
        <v/>
      </c>
      <c r="G127" s="328">
        <f t="shared" si="11"/>
        <v>0</v>
      </c>
      <c r="H127" s="2"/>
      <c r="J127" s="231"/>
    </row>
    <row r="128" spans="2:23" hidden="1" outlineLevel="1" x14ac:dyDescent="0.25">
      <c r="B128" s="232" t="str">
        <f t="shared" si="10"/>
        <v>3</v>
      </c>
      <c r="C128" s="234" t="str">
        <f>'3. Deductions'!B185</f>
        <v>3F6</v>
      </c>
      <c r="D128" s="234"/>
      <c r="E128" s="234" t="str">
        <f>+'3. Deductions'!C185</f>
        <v>Of which: arising from derivatives</v>
      </c>
      <c r="F128" s="268">
        <f>+'3. Deductions'!F185</f>
        <v>0</v>
      </c>
      <c r="G128" s="328">
        <f t="shared" si="11"/>
        <v>0</v>
      </c>
      <c r="H128" s="2"/>
      <c r="J128" s="231"/>
    </row>
    <row r="129" spans="2:8" ht="45" hidden="1" outlineLevel="1" x14ac:dyDescent="0.25">
      <c r="B129" s="232" t="str">
        <f t="shared" si="10"/>
        <v>3</v>
      </c>
      <c r="C129" s="234" t="str">
        <f>'3. Deductions'!B202</f>
        <v>3F11</v>
      </c>
      <c r="D129" s="234"/>
      <c r="E129" s="234" t="str">
        <f>+'3. Deductions'!C202</f>
        <v>Total deductible amount of assets and liabilities arising from qualifying intragroup liabilities
(automatic - not to fill in)</v>
      </c>
      <c r="F129" s="268" t="str">
        <f>+'3. Deductions'!F202</f>
        <v/>
      </c>
      <c r="G129" s="328">
        <f t="shared" si="11"/>
        <v>0</v>
      </c>
      <c r="H129" s="2"/>
    </row>
    <row r="130" spans="2:8" hidden="1" outlineLevel="1" x14ac:dyDescent="0.25"/>
    <row r="131" spans="2:8" collapsed="1" x14ac:dyDescent="0.25"/>
  </sheetData>
  <mergeCells count="144">
    <mergeCell ref="O75:R75"/>
    <mergeCell ref="S75:U75"/>
    <mergeCell ref="O70:R70"/>
    <mergeCell ref="S70:U70"/>
    <mergeCell ref="O71:R71"/>
    <mergeCell ref="S71:U71"/>
    <mergeCell ref="O72:R72"/>
    <mergeCell ref="S72:U72"/>
    <mergeCell ref="O73:R73"/>
    <mergeCell ref="S73:U73"/>
    <mergeCell ref="O74:R74"/>
    <mergeCell ref="S74:U74"/>
    <mergeCell ref="O68:R68"/>
    <mergeCell ref="S68:U68"/>
    <mergeCell ref="O69:R69"/>
    <mergeCell ref="S69:U69"/>
    <mergeCell ref="O65:R65"/>
    <mergeCell ref="S65:U65"/>
    <mergeCell ref="O66:R66"/>
    <mergeCell ref="S66:U66"/>
    <mergeCell ref="O67:R67"/>
    <mergeCell ref="S67:U67"/>
    <mergeCell ref="O62:R62"/>
    <mergeCell ref="S62:U62"/>
    <mergeCell ref="O63:R63"/>
    <mergeCell ref="S63:U63"/>
    <mergeCell ref="O64:R64"/>
    <mergeCell ref="S64:U64"/>
    <mergeCell ref="O59:R59"/>
    <mergeCell ref="S59:U59"/>
    <mergeCell ref="O60:R60"/>
    <mergeCell ref="S60:U60"/>
    <mergeCell ref="O61:R61"/>
    <mergeCell ref="S61:U61"/>
    <mergeCell ref="O56:R56"/>
    <mergeCell ref="S56:U56"/>
    <mergeCell ref="O57:R57"/>
    <mergeCell ref="S57:U57"/>
    <mergeCell ref="O58:R58"/>
    <mergeCell ref="S58:U58"/>
    <mergeCell ref="O53:R53"/>
    <mergeCell ref="S53:U53"/>
    <mergeCell ref="O54:R54"/>
    <mergeCell ref="S54:U54"/>
    <mergeCell ref="O55:R55"/>
    <mergeCell ref="S55:U55"/>
    <mergeCell ref="O50:R50"/>
    <mergeCell ref="S50:U50"/>
    <mergeCell ref="O51:R51"/>
    <mergeCell ref="S51:U51"/>
    <mergeCell ref="O52:R52"/>
    <mergeCell ref="S52:U52"/>
    <mergeCell ref="O47:R47"/>
    <mergeCell ref="S47:U47"/>
    <mergeCell ref="O48:R48"/>
    <mergeCell ref="S48:U48"/>
    <mergeCell ref="O49:R49"/>
    <mergeCell ref="S49:U49"/>
    <mergeCell ref="O44:R44"/>
    <mergeCell ref="S44:U44"/>
    <mergeCell ref="O45:R45"/>
    <mergeCell ref="S45:U45"/>
    <mergeCell ref="O46:R46"/>
    <mergeCell ref="S46:U46"/>
    <mergeCell ref="O43:R43"/>
    <mergeCell ref="S43:U43"/>
    <mergeCell ref="B42:I42"/>
    <mergeCell ref="O40:R40"/>
    <mergeCell ref="S40:U40"/>
    <mergeCell ref="O41:R41"/>
    <mergeCell ref="S41:U41"/>
    <mergeCell ref="O42:R42"/>
    <mergeCell ref="S42:U42"/>
    <mergeCell ref="O38:R38"/>
    <mergeCell ref="S38:U38"/>
    <mergeCell ref="O39:R39"/>
    <mergeCell ref="S39:U39"/>
    <mergeCell ref="O35:R35"/>
    <mergeCell ref="S35:U35"/>
    <mergeCell ref="O36:R36"/>
    <mergeCell ref="S36:U36"/>
    <mergeCell ref="O37:R37"/>
    <mergeCell ref="S37:U37"/>
    <mergeCell ref="O32:R32"/>
    <mergeCell ref="S32:U32"/>
    <mergeCell ref="O33:R33"/>
    <mergeCell ref="S33:U33"/>
    <mergeCell ref="O34:R34"/>
    <mergeCell ref="S34:U34"/>
    <mergeCell ref="O29:R29"/>
    <mergeCell ref="S29:U29"/>
    <mergeCell ref="O30:R30"/>
    <mergeCell ref="S30:U30"/>
    <mergeCell ref="O31:R31"/>
    <mergeCell ref="S31:U31"/>
    <mergeCell ref="O26:R26"/>
    <mergeCell ref="S26:U26"/>
    <mergeCell ref="O27:R27"/>
    <mergeCell ref="S27:U27"/>
    <mergeCell ref="O28:R28"/>
    <mergeCell ref="S28:U28"/>
    <mergeCell ref="O23:R23"/>
    <mergeCell ref="S23:U23"/>
    <mergeCell ref="O24:R24"/>
    <mergeCell ref="S24:U24"/>
    <mergeCell ref="O25:R25"/>
    <mergeCell ref="S25:U25"/>
    <mergeCell ref="O20:R20"/>
    <mergeCell ref="S20:U20"/>
    <mergeCell ref="O21:R21"/>
    <mergeCell ref="S21:U21"/>
    <mergeCell ref="O22:R22"/>
    <mergeCell ref="S22:U22"/>
    <mergeCell ref="O18:R18"/>
    <mergeCell ref="S18:U18"/>
    <mergeCell ref="O19:R19"/>
    <mergeCell ref="S19:U19"/>
    <mergeCell ref="O14:R14"/>
    <mergeCell ref="S14:U14"/>
    <mergeCell ref="O15:R15"/>
    <mergeCell ref="S15:U15"/>
    <mergeCell ref="O16:R16"/>
    <mergeCell ref="S16:U16"/>
    <mergeCell ref="B2:R2"/>
    <mergeCell ref="B4:U4"/>
    <mergeCell ref="B9:J9"/>
    <mergeCell ref="K9:U9"/>
    <mergeCell ref="O11:Q11"/>
    <mergeCell ref="O13:R13"/>
    <mergeCell ref="S13:U13"/>
    <mergeCell ref="B6:U6"/>
    <mergeCell ref="O17:R17"/>
    <mergeCell ref="S17:U17"/>
    <mergeCell ref="B3:U3"/>
    <mergeCell ref="O76:R76"/>
    <mergeCell ref="S76:U76"/>
    <mergeCell ref="O77:R77"/>
    <mergeCell ref="S77:U77"/>
    <mergeCell ref="O78:R78"/>
    <mergeCell ref="S78:U78"/>
    <mergeCell ref="O79:R79"/>
    <mergeCell ref="S79:U79"/>
    <mergeCell ref="O80:R80"/>
    <mergeCell ref="S80:U80"/>
  </mergeCells>
  <conditionalFormatting sqref="B43:E102">
    <cfRule type="expression" dxfId="25" priority="292">
      <formula>$I43="Control not relevant for this institution"</formula>
    </cfRule>
  </conditionalFormatting>
  <conditionalFormatting sqref="H43:H102">
    <cfRule type="containsBlanks" dxfId="24" priority="304" stopIfTrue="1">
      <formula>LEN(TRIM(H43))=0</formula>
    </cfRule>
  </conditionalFormatting>
  <conditionalFormatting sqref="H14:I41">
    <cfRule type="containsBlanks" dxfId="23" priority="118" stopIfTrue="1">
      <formula>LEN(TRIM(H14))=0</formula>
    </cfRule>
  </conditionalFormatting>
  <conditionalFormatting sqref="L17:L20">
    <cfRule type="expression" dxfId="22" priority="100">
      <formula>$S17="Control not relevant for this institution"</formula>
    </cfRule>
  </conditionalFormatting>
  <conditionalFormatting sqref="L25:L36">
    <cfRule type="expression" dxfId="21" priority="88">
      <formula>$S25="Control not relevant for this institution"</formula>
    </cfRule>
  </conditionalFormatting>
  <conditionalFormatting sqref="L39:L41 N39:N41">
    <cfRule type="expression" dxfId="20" priority="85">
      <formula>$S39="Control not relevant for this institution"</formula>
    </cfRule>
  </conditionalFormatting>
  <conditionalFormatting sqref="L43:L70 N43:N70">
    <cfRule type="expression" dxfId="19" priority="57">
      <formula>$S43="Control not relevant for this institution"</formula>
    </cfRule>
  </conditionalFormatting>
  <conditionalFormatting sqref="L73">
    <cfRule type="expression" dxfId="18" priority="56">
      <formula>$S73="Control not relevant for this institution"</formula>
    </cfRule>
  </conditionalFormatting>
  <conditionalFormatting sqref="L76:L80">
    <cfRule type="expression" dxfId="17" priority="1">
      <formula>$S76="Control not relevant for this institution"</formula>
    </cfRule>
  </conditionalFormatting>
  <conditionalFormatting sqref="N18:O20">
    <cfRule type="expression" dxfId="16" priority="53">
      <formula>$S18="Control not relevant for this institution"</formula>
    </cfRule>
  </conditionalFormatting>
  <conditionalFormatting sqref="N25:O36">
    <cfRule type="expression" dxfId="15" priority="41">
      <formula>$S25="Control not relevant for this institution"</formula>
    </cfRule>
  </conditionalFormatting>
  <conditionalFormatting sqref="N73:O73">
    <cfRule type="expression" dxfId="14" priority="9">
      <formula>$S73="Control not relevant for this institution"</formula>
    </cfRule>
  </conditionalFormatting>
  <conditionalFormatting sqref="N76:O80">
    <cfRule type="expression" dxfId="13" priority="2">
      <formula>$S76="Control not relevant for this institution"</formula>
    </cfRule>
  </conditionalFormatting>
  <conditionalFormatting sqref="N17:R17">
    <cfRule type="expression" dxfId="12" priority="103">
      <formula>$S17="Control not relevant for this institution"</formula>
    </cfRule>
  </conditionalFormatting>
  <conditionalFormatting sqref="O39:O40">
    <cfRule type="expression" dxfId="11" priority="39">
      <formula>$S39="Control not relevant for this institution"</formula>
    </cfRule>
  </conditionalFormatting>
  <conditionalFormatting sqref="O43:O57">
    <cfRule type="expression" dxfId="10" priority="23">
      <formula>$S43="Control not relevant for this institution"</formula>
    </cfRule>
  </conditionalFormatting>
  <conditionalFormatting sqref="O59:O70">
    <cfRule type="expression" dxfId="9" priority="10">
      <formula>$S59="Control not relevant for this institution"</formula>
    </cfRule>
  </conditionalFormatting>
  <conditionalFormatting sqref="O41:R41">
    <cfRule type="expression" dxfId="8" priority="38">
      <formula>$S41="Control not relevant for this institution"</formula>
    </cfRule>
  </conditionalFormatting>
  <conditionalFormatting sqref="O58:R58">
    <cfRule type="expression" dxfId="7" priority="22">
      <formula>$S58="Control not relevant for this institution"</formula>
    </cfRule>
  </conditionalFormatting>
  <conditionalFormatting sqref="S14:S16">
    <cfRule type="containsBlanks" dxfId="6" priority="115" stopIfTrue="1">
      <formula>LEN(TRIM(S14))=0</formula>
    </cfRule>
  </conditionalFormatting>
  <conditionalFormatting sqref="S21:S24">
    <cfRule type="containsBlanks" dxfId="5" priority="111" stopIfTrue="1">
      <formula>LEN(TRIM(S21))=0</formula>
    </cfRule>
  </conditionalFormatting>
  <conditionalFormatting sqref="S37:S38">
    <cfRule type="containsBlanks" dxfId="4" priority="109" stopIfTrue="1">
      <formula>LEN(TRIM(S37))=0</formula>
    </cfRule>
  </conditionalFormatting>
  <conditionalFormatting sqref="S42">
    <cfRule type="containsBlanks" dxfId="3" priority="108" stopIfTrue="1">
      <formula>LEN(TRIM(S42))=0</formula>
    </cfRule>
  </conditionalFormatting>
  <conditionalFormatting sqref="S71:S72">
    <cfRule type="containsBlanks" dxfId="2" priority="106" stopIfTrue="1">
      <formula>LEN(TRIM(S71))=0</formula>
    </cfRule>
  </conditionalFormatting>
  <conditionalFormatting sqref="S74:S75">
    <cfRule type="containsBlanks" dxfId="1" priority="104" stopIfTrue="1">
      <formula>LEN(TRIM(S74))=0</formula>
    </cfRule>
  </conditionalFormatting>
  <printOptions horizontalCentered="1"/>
  <pageMargins left="0.23622047244094491" right="0.23622047244094491" top="0.39370078740157483" bottom="0.39370078740157483" header="0.31496062992125984" footer="0.31496062992125984"/>
  <pageSetup paperSize="9" scale="33" fitToHeight="0" orientation="portrait" r:id="rId1"/>
  <headerFooter>
    <oddFooter>&amp;R&amp;P/&amp;N&amp;LEx-ante contributions to the Single Resolution Fund - reporting form for the 2021 contribution period</oddFooter>
  </headerFooter>
  <rowBreaks count="1" manualBreakCount="1">
    <brk id="41" min="1"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C_Collab_DocumentLanguage xmlns="2d99d92f-24b8-40bc-857f-01659c29f5b9">EN</EC_Collab_DocumentLanguage>
    <EC_Collab_Reference xmlns="2d99d92f-24b8-40bc-857f-01659c29f5b9" xsi:nil="true"/>
    <EC_Collab_Status xmlns="2d99d92f-24b8-40bc-857f-01659c29f5b9">Draft</EC_Collab_Status>
    <TaxCatchAll xmlns="2d3f7154-300c-4df4-8215-1bc8a683cd75">
      <Value>3</Value>
    </TaxCatchAll>
    <SRBCountrycontr xmlns="2d3f7154-300c-4df4-8215-1bc8a683cd75" xsi:nil="true"/>
    <SRBYearcontr xmlns="2d3f7154-300c-4df4-8215-1bc8a683cd75" xsi:nil="true"/>
    <SRBCategorycontr xmlns="2d3f7154-300c-4df4-8215-1bc8a683cd75" xsi:nil="true"/>
    <SRBDataClassification xmlns="2d3f7154-300c-4df4-8215-1bc8a683cd75">SRB-ORANGE</SRBDataClassification>
    <fe1e379ae185499f968b54a99aa2f245 xmlns="2d3f7154-300c-4df4-8215-1bc8a683cd75">
      <Terms xmlns="http://schemas.microsoft.com/office/infopath/2007/PartnerControls">
        <TermInfo xmlns="http://schemas.microsoft.com/office/infopath/2007/PartnerControls">
          <TermName xmlns="http://schemas.microsoft.com/office/infopath/2007/PartnerControls">11.01.020.010 Contributions - Data Collections</TermName>
          <TermId xmlns="http://schemas.microsoft.com/office/infopath/2007/PartnerControls">aff41911-e16d-4c68-b190-9f94821f05bb</TermId>
        </TermInfo>
      </Terms>
    </fe1e379ae185499f968b54a99aa2f245>
    <SharedWithUsers xmlns="2d3f7154-300c-4df4-8215-1bc8a683cd75">
      <UserInfo>
        <DisplayName>DAERDEN Charlotte</DisplayName>
        <AccountId>41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C Document" ma:contentTypeID="0x010100A43BC25537E497438F749B49454AC72B" ma:contentTypeVersion="35" ma:contentTypeDescription="Create a new document in this library." ma:contentTypeScope="" ma:versionID="8fcdc1ba18cb4d706834744991339694">
  <xsd:schema xmlns:xsd="http://www.w3.org/2001/XMLSchema" xmlns:xs="http://www.w3.org/2001/XMLSchema" xmlns:p="http://schemas.microsoft.com/office/2006/metadata/properties" xmlns:ns3="2d99d92f-24b8-40bc-857f-01659c29f5b9" xmlns:ns4="2d3f7154-300c-4df4-8215-1bc8a683cd75" targetNamespace="http://schemas.microsoft.com/office/2006/metadata/properties" ma:root="true" ma:fieldsID="e3c6233a537f84bc6109ed60aa4d9eda" ns3:_="" ns4:_="">
    <xsd:import namespace="2d99d92f-24b8-40bc-857f-01659c29f5b9"/>
    <xsd:import namespace="2d3f7154-300c-4df4-8215-1bc8a683cd75"/>
    <xsd:element name="properties">
      <xsd:complexType>
        <xsd:sequence>
          <xsd:element name="documentManagement">
            <xsd:complexType>
              <xsd:all>
                <xsd:element ref="ns3:EC_Collab_Reference" minOccurs="0"/>
                <xsd:element ref="ns3:EC_Collab_DocumentLanguage"/>
                <xsd:element ref="ns3:EC_Collab_Status"/>
                <xsd:element ref="ns4:fe1e379ae185499f968b54a99aa2f245" minOccurs="0"/>
                <xsd:element ref="ns4:TaxCatchAll" minOccurs="0"/>
                <xsd:element ref="ns4:SRBYearcontr" minOccurs="0"/>
                <xsd:element ref="ns4:SRBCategorycontr" minOccurs="0"/>
                <xsd:element ref="ns4:SRBCountrycontr" minOccurs="0"/>
                <xsd:element ref="ns4:SRBDataClassification"/>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d92f-24b8-40bc-857f-01659c29f5b9"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3"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4"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schema>
  <xsd:schema xmlns:xsd="http://www.w3.org/2001/XMLSchema" xmlns:xs="http://www.w3.org/2001/XMLSchema" xmlns:dms="http://schemas.microsoft.com/office/2006/documentManagement/types" xmlns:pc="http://schemas.microsoft.com/office/infopath/2007/PartnerControls" targetNamespace="2d3f7154-300c-4df4-8215-1bc8a683cd75" elementFormDefault="qualified">
    <xsd:import namespace="http://schemas.microsoft.com/office/2006/documentManagement/types"/>
    <xsd:import namespace="http://schemas.microsoft.com/office/infopath/2007/PartnerControls"/>
    <xsd:element name="fe1e379ae185499f968b54a99aa2f245" ma:index="16" ma:taxonomy="true" ma:internalName="fe1e379ae185499f968b54a99aa2f245" ma:taxonomyFieldName="SRBFilePlan" ma:displayName="File Plan" ma:default="" ma:fieldId="{fe1e379a-e185-499f-968b-54a99aa2f245}" ma:sspId="02fcca73-72a7-4dba-99f8-a05cf81f9b45" ma:termSetId="1acf73b5-acbc-49d4-b98d-de637d1baddc" ma:anchorId="2726f9ce-a89e-4956-abd9-ced7dc37907c" ma:open="false" ma:isKeyword="false">
      <xsd:complexType>
        <xsd:sequence>
          <xsd:element ref="pc:Terms" minOccurs="0" maxOccurs="1"/>
        </xsd:sequence>
      </xsd:complexType>
    </xsd:element>
    <xsd:element name="TaxCatchAll" ma:index="17" nillable="true" ma:displayName="Taxonomy Catch All Column" ma:description="" ma:hidden="true" ma:list="{a91d9345-ee2a-44b1-8c41-b2c3a3988bbb}" ma:internalName="TaxCatchAll" ma:showField="CatchAllData" ma:web="2d3f7154-300c-4df4-8215-1bc8a683cd75">
      <xsd:complexType>
        <xsd:complexContent>
          <xsd:extension base="dms:MultiChoiceLookup">
            <xsd:sequence>
              <xsd:element name="Value" type="dms:Lookup" maxOccurs="unbounded" minOccurs="0" nillable="true"/>
            </xsd:sequence>
          </xsd:extension>
        </xsd:complexContent>
      </xsd:complexType>
    </xsd:element>
    <xsd:element name="SRBYearcontr" ma:index="18" nillable="true" ma:displayName="Year" ma:format="Dropdown" ma:internalName="SRBYearcontr">
      <xsd:simpleType>
        <xsd:restriction base="dms:Choice">
          <xsd:enumeration value="2015"/>
          <xsd:enumeration value="2016"/>
          <xsd:enumeration value="2017"/>
          <xsd:enumeration value="2018"/>
          <xsd:enumeration value="2019"/>
          <xsd:enumeration value="2020"/>
        </xsd:restriction>
      </xsd:simpleType>
    </xsd:element>
    <xsd:element name="SRBCategorycontr" ma:index="19" nillable="true" ma:displayName="Category" ma:default="" ma:internalName="SRBCategorycontr">
      <xsd:simpleType>
        <xsd:restriction base="dms:Choice">
          <xsd:enumeration value="DGS"/>
          <xsd:enumeration value="Executive Session"/>
          <xsd:enumeration value="FCCC"/>
          <xsd:enumeration value="IGA Waterfall"/>
          <xsd:enumeration value="Legal Texts"/>
          <xsd:enumeration value="Management Meeting"/>
          <xsd:enumeration value="Plenary Session"/>
          <xsd:enumeration value="Public Bridge Financing"/>
        </xsd:restriction>
      </xsd:simpleType>
    </xsd:element>
    <xsd:element name="SRBCountrycontr" ma:index="20" nillable="true" ma:displayName="Country" ma:default="" ma:internalName="SRBCountrycontr">
      <xsd:simpleType>
        <xsd:restriction base="dms:Choice">
          <xsd:enumeration value="Austria"/>
          <xsd:enumeration value="Belgium"/>
          <xsd:enumeration value="China"/>
          <xsd:enumeration value="Cyprus"/>
          <xsd:enumeration value="Denmark"/>
          <xsd:enumeration value="Estonia"/>
          <xsd:enumeration value="Finland"/>
          <xsd:enumeration value="France"/>
          <xsd:enumeration value="Germany"/>
          <xsd:enumeration value="Greece"/>
          <xsd:enumeration value="Ireland"/>
          <xsd:enumeration value="Italy"/>
          <xsd:enumeration value="Japan"/>
          <xsd:enumeration value="Korea"/>
          <xsd:enumeration value="Latvia"/>
          <xsd:enumeration value="Lithuania"/>
          <xsd:enumeration value="Luxembourg"/>
          <xsd:enumeration value="Malta"/>
          <xsd:enumeration value="Mexico"/>
          <xsd:enumeration value="n/a"/>
          <xsd:enumeration value="Netherlands"/>
          <xsd:enumeration value="Poland"/>
          <xsd:enumeration value="Portugal"/>
          <xsd:enumeration value="Romania"/>
          <xsd:enumeration value="Slovakia"/>
          <xsd:enumeration value="Slovenia"/>
          <xsd:enumeration value="Spain"/>
          <xsd:enumeration value="United Kingdom"/>
          <xsd:enumeration value="United States"/>
        </xsd:restriction>
      </xsd:simpleType>
    </xsd:element>
    <xsd:element name="SRBDataClassification" ma:index="21" ma:displayName="Data Classification" ma:default="" ma:internalName="SRBDataClassification">
      <xsd:simpleType>
        <xsd:restriction base="dms:Choice">
          <xsd:enumeration value="SRB-BLUE"/>
          <xsd:enumeration value="SRB-GREEN"/>
          <xsd:enumeration value="SRB-ORANGE"/>
          <xsd:enumeration value="SRB-RED"/>
          <xsd:enumeration value="SRB-YELLOW"/>
        </xsd:restrictio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B4704C0-1A9D-4D18-A9CA-8FFB000B54BB}">
  <ds:schemaRefs>
    <ds:schemaRef ds:uri="http://schemas.microsoft.com/office/2006/documentManagement/types"/>
    <ds:schemaRef ds:uri="2d99d92f-24b8-40bc-857f-01659c29f5b9"/>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2d3f7154-300c-4df4-8215-1bc8a683cd75"/>
    <ds:schemaRef ds:uri="http://www.w3.org/XML/1998/namespace"/>
    <ds:schemaRef ds:uri="http://purl.org/dc/dcmitype/"/>
  </ds:schemaRefs>
</ds:datastoreItem>
</file>

<file path=customXml/itemProps2.xml><?xml version="1.0" encoding="utf-8"?>
<ds:datastoreItem xmlns:ds="http://schemas.openxmlformats.org/officeDocument/2006/customXml" ds:itemID="{621D376A-BD00-4C7E-B5F7-34CD5C20F595}">
  <ds:schemaRefs>
    <ds:schemaRef ds:uri="http://schemas.microsoft.com/sharepoint/v3/contenttype/forms"/>
  </ds:schemaRefs>
</ds:datastoreItem>
</file>

<file path=customXml/itemProps3.xml><?xml version="1.0" encoding="utf-8"?>
<ds:datastoreItem xmlns:ds="http://schemas.openxmlformats.org/officeDocument/2006/customXml" ds:itemID="{F7CE0805-E822-459E-9DE3-B1A4AB761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9d92f-24b8-40bc-857f-01659c29f5b9"/>
    <ds:schemaRef ds:uri="2d3f7154-300c-4df4-8215-1bc8a683cd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B31533-B9D0-433E-AAF8-2E231D0703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General Data</vt:lpstr>
      <vt:lpstr>Index</vt:lpstr>
      <vt:lpstr>Read me</vt:lpstr>
      <vt:lpstr>1. General Information</vt:lpstr>
      <vt:lpstr>2. Basic annual contribution</vt:lpstr>
      <vt:lpstr>3. Deductions</vt:lpstr>
      <vt:lpstr>4. Risk adjustment</vt:lpstr>
      <vt:lpstr>5. Definitions and guidance</vt:lpstr>
      <vt:lpstr>6. Validation rules</vt:lpstr>
      <vt:lpstr>Master translation</vt:lpstr>
      <vt:lpstr>Master translation 1</vt:lpstr>
      <vt:lpstr>XBRL errors</vt:lpstr>
      <vt:lpstr>@lists</vt:lpstr>
      <vt:lpstr>'General Data'!PP_Taxonomy</vt:lpstr>
      <vt:lpstr>'1. General Information'!Print_Area</vt:lpstr>
      <vt:lpstr>'2. Basic annual contribution'!Print_Area</vt:lpstr>
      <vt:lpstr>'3. Deductions'!Print_Area</vt:lpstr>
      <vt:lpstr>'4. Risk adjustment'!Print_Area</vt:lpstr>
      <vt:lpstr>'5. Definitions and guidance'!Print_Area</vt:lpstr>
      <vt:lpstr>'6. Validation rules'!Print_Area</vt:lpstr>
      <vt:lpstr>'Read me'!Print_Area</vt:lpstr>
      <vt:lpstr>'1. General Information'!Print_Titles</vt:lpstr>
      <vt:lpstr>'2. Basic annual contribution'!Print_Titles</vt:lpstr>
      <vt:lpstr>'3. Deductions'!Print_Titles</vt:lpstr>
      <vt:lpstr>'4. Risk adjustment'!Print_Titles</vt:lpstr>
      <vt:lpstr>'5. Definitions and guidance'!Print_Titles</vt:lpstr>
      <vt:lpstr>'6. Validation rules'!Print_Titles</vt:lpstr>
      <vt:lpstr>'Read 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VINEL Alexandre</dc:creator>
  <cp:keywords/>
  <dc:description>Changed "1.General information" tabl, row 3 to render template compatible with E-Regulatory tool: _x000d_
cell E3 = cell F16 (unique identifier for institution)_x000d_
cell F3 = 2017-01-31 (reporting date for 2017 template)</dc:description>
  <cp:lastModifiedBy>Alex de Jong</cp:lastModifiedBy>
  <cp:lastPrinted>2020-08-25T13:23:11Z</cp:lastPrinted>
  <dcterms:created xsi:type="dcterms:W3CDTF">2015-09-03T16:43:14Z</dcterms:created>
  <dcterms:modified xsi:type="dcterms:W3CDTF">2023-10-12T10:22:11Z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0x010100A43BC25537E497438F749B49454AC72B</vt:lpwstr>
  </property>
  <property fmtid="{D5CDD505-2E9C-101B-9397-08002B2CF9AE}" pid="3" name="SRBFilePlan">
    <vt:lpwstr>3;#11.01.020.010 Contributions - Data Collections|aff41911-e16d-4c68-b190-9f94821f05bb</vt:lpwstr>
  </property>
</Properties>
</file>